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636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5189'!$A$5:$U$237</definedName>
    <definedName name="_xlnm.Print_Area" localSheetId="0">'Total de asignaciones 7º 5189'!$A$235:$F$235</definedName>
    <definedName name="_xlnm.Print_Titles" localSheetId="0">'Total de asignaciones 7º 5189'!$1:$5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46" i="103" l="1"/>
  <c r="S146" i="103" l="1"/>
  <c r="R146" i="103"/>
  <c r="Q146" i="103"/>
  <c r="P146" i="103"/>
  <c r="O146" i="103"/>
  <c r="N146" i="103"/>
  <c r="M146" i="103"/>
  <c r="L146" i="103"/>
  <c r="K146" i="103"/>
  <c r="J146" i="103"/>
  <c r="I146" i="103"/>
  <c r="H146" i="103"/>
  <c r="G146" i="103"/>
  <c r="T142" i="103" l="1"/>
  <c r="U142" i="103" s="1"/>
  <c r="T141" i="103"/>
  <c r="U141" i="103" s="1"/>
  <c r="T140" i="103"/>
  <c r="U140" i="103" s="1"/>
  <c r="T139" i="103"/>
  <c r="U139" i="103" s="1"/>
  <c r="U138" i="103"/>
  <c r="T138" i="103"/>
  <c r="U137" i="103"/>
  <c r="T137" i="103"/>
  <c r="T94" i="103" l="1"/>
  <c r="T93" i="103"/>
  <c r="U93" i="103" s="1"/>
  <c r="T92" i="103"/>
  <c r="U92" i="103" s="1"/>
  <c r="T84" i="103"/>
  <c r="S80" i="103" l="1"/>
  <c r="S79" i="103"/>
  <c r="S78" i="103"/>
  <c r="T78" i="103" s="1"/>
  <c r="S47" i="103" l="1"/>
  <c r="T47" i="103" s="1"/>
  <c r="S126" i="103" l="1"/>
  <c r="T126" i="103" s="1"/>
  <c r="U126" i="103" s="1"/>
  <c r="S125" i="103"/>
  <c r="T125" i="103" s="1"/>
  <c r="U125" i="103" s="1"/>
  <c r="S124" i="103"/>
  <c r="T124" i="103" s="1"/>
  <c r="U124" i="103" s="1"/>
  <c r="S122" i="103"/>
  <c r="T122" i="103" s="1"/>
  <c r="U122" i="103" s="1"/>
  <c r="S123" i="103"/>
  <c r="T123" i="103" s="1"/>
  <c r="U123" i="103" s="1"/>
  <c r="S119" i="103"/>
  <c r="T119" i="103" s="1"/>
  <c r="S120" i="103"/>
  <c r="T120" i="103" s="1"/>
  <c r="S121" i="103"/>
  <c r="T121" i="103" s="1"/>
  <c r="U119" i="103" l="1"/>
  <c r="U120" i="103"/>
  <c r="U121" i="103"/>
  <c r="S113" i="103" l="1"/>
  <c r="S19" i="103" l="1"/>
  <c r="T19" i="103" s="1"/>
  <c r="S144" i="103" l="1"/>
  <c r="S130" i="103"/>
  <c r="S131" i="103"/>
  <c r="T131" i="103" s="1"/>
  <c r="S132" i="103"/>
  <c r="S133" i="103"/>
  <c r="S134" i="103"/>
  <c r="T135" i="103"/>
  <c r="T136" i="103"/>
  <c r="T134" i="103" l="1"/>
  <c r="U134" i="103" s="1"/>
  <c r="T133" i="103"/>
  <c r="U133" i="103" s="1"/>
  <c r="T130" i="103"/>
  <c r="U130" i="103" s="1"/>
  <c r="U136" i="103"/>
  <c r="T132" i="103"/>
  <c r="U132" i="103" s="1"/>
  <c r="U135" i="103"/>
  <c r="U131" i="103"/>
  <c r="T144" i="103"/>
  <c r="U144" i="103" s="1"/>
  <c r="T143" i="103"/>
  <c r="U143" i="103" s="1"/>
  <c r="S118" i="103" l="1"/>
  <c r="T118" i="103" s="1"/>
  <c r="U118" i="103" s="1"/>
  <c r="S110" i="103"/>
  <c r="T110" i="103" s="1"/>
  <c r="U110" i="103" s="1"/>
  <c r="S111" i="103"/>
  <c r="S112" i="103"/>
  <c r="T112" i="103" s="1"/>
  <c r="U112" i="103" s="1"/>
  <c r="T113" i="103"/>
  <c r="U113" i="103" s="1"/>
  <c r="T111" i="103" l="1"/>
  <c r="U111" i="103" s="1"/>
  <c r="S42" i="103" l="1"/>
  <c r="S43" i="103"/>
  <c r="T43" i="103" s="1"/>
  <c r="S44" i="103"/>
  <c r="T44" i="103" s="1"/>
  <c r="T42" i="103" l="1"/>
  <c r="S115" i="103" l="1"/>
  <c r="T115" i="103" s="1"/>
  <c r="U116" i="103"/>
  <c r="S117" i="103"/>
  <c r="T117" i="103" l="1"/>
  <c r="U117" i="103" s="1"/>
  <c r="U115" i="103"/>
  <c r="S49" i="103"/>
  <c r="S50" i="103"/>
  <c r="S51" i="103"/>
  <c r="S52" i="103"/>
  <c r="S53" i="103"/>
  <c r="S54" i="103"/>
  <c r="S55" i="103"/>
  <c r="S56" i="103"/>
  <c r="S57" i="103"/>
  <c r="S58" i="103"/>
  <c r="S48" i="103"/>
  <c r="S10" i="103"/>
  <c r="T53" i="103" l="1"/>
  <c r="T54" i="103"/>
  <c r="T57" i="103"/>
  <c r="U57" i="103" s="1"/>
  <c r="T52" i="103"/>
  <c r="T58" i="103"/>
  <c r="U58" i="103" s="1"/>
  <c r="T50" i="103"/>
  <c r="T49" i="103"/>
  <c r="T56" i="103"/>
  <c r="U56" i="103" s="1"/>
  <c r="T48" i="103"/>
  <c r="T55" i="103"/>
  <c r="T51" i="103"/>
  <c r="S105" i="103" l="1"/>
  <c r="T105" i="103" s="1"/>
  <c r="S106" i="103"/>
  <c r="T107" i="103"/>
  <c r="T108" i="103"/>
  <c r="S109" i="103"/>
  <c r="S114" i="103"/>
  <c r="T114" i="103" s="1"/>
  <c r="U107" i="103" l="1"/>
  <c r="U105" i="103"/>
  <c r="U114" i="103"/>
  <c r="T109" i="103"/>
  <c r="U109" i="103" s="1"/>
  <c r="U108" i="103"/>
  <c r="T106" i="103"/>
  <c r="U106" i="103" s="1"/>
  <c r="S127" i="103" l="1"/>
  <c r="T127" i="103" s="1"/>
  <c r="U127" i="103" s="1"/>
  <c r="S70" i="103" l="1"/>
  <c r="T70" i="103" s="1"/>
  <c r="U70" i="103" s="1"/>
  <c r="S72" i="103"/>
  <c r="T72" i="103" s="1"/>
  <c r="U72" i="103" l="1"/>
  <c r="S129" i="103"/>
  <c r="T129" i="103" s="1"/>
  <c r="S128" i="103"/>
  <c r="S104" i="103"/>
  <c r="S102" i="103"/>
  <c r="S101" i="103"/>
  <c r="T101" i="103" s="1"/>
  <c r="S100" i="103"/>
  <c r="T99" i="103"/>
  <c r="S96" i="103"/>
  <c r="T96" i="103" s="1"/>
  <c r="S95" i="103"/>
  <c r="S90" i="103"/>
  <c r="S89" i="103"/>
  <c r="S88" i="103"/>
  <c r="S87" i="103"/>
  <c r="S86" i="103"/>
  <c r="T86" i="103" s="1"/>
  <c r="S85" i="103"/>
  <c r="S82" i="103"/>
  <c r="S81" i="103"/>
  <c r="S77" i="103"/>
  <c r="S76" i="103"/>
  <c r="S75" i="103"/>
  <c r="S74" i="103"/>
  <c r="T74" i="103" s="1"/>
  <c r="S73" i="103"/>
  <c r="S71" i="103"/>
  <c r="T71" i="103" s="1"/>
  <c r="S69" i="103"/>
  <c r="S68" i="103"/>
  <c r="T65" i="103"/>
  <c r="S64" i="103"/>
  <c r="S63" i="103"/>
  <c r="T63" i="103" s="1"/>
  <c r="S62" i="103"/>
  <c r="S61" i="103"/>
  <c r="S60" i="103"/>
  <c r="S46" i="103"/>
  <c r="T46" i="103" s="1"/>
  <c r="S45" i="103"/>
  <c r="T45" i="103" s="1"/>
  <c r="S41" i="103"/>
  <c r="T40" i="103"/>
  <c r="S39" i="103"/>
  <c r="S38" i="103"/>
  <c r="S37" i="103"/>
  <c r="S36" i="103"/>
  <c r="S35" i="103"/>
  <c r="T35" i="103" s="1"/>
  <c r="S34" i="103"/>
  <c r="T34" i="103" s="1"/>
  <c r="S33" i="103"/>
  <c r="S32" i="103"/>
  <c r="T32" i="103" s="1"/>
  <c r="S31" i="103"/>
  <c r="T31" i="103" s="1"/>
  <c r="T30" i="103"/>
  <c r="S29" i="103"/>
  <c r="T29" i="103" s="1"/>
  <c r="S28" i="103"/>
  <c r="T28" i="103" s="1"/>
  <c r="S27" i="103"/>
  <c r="T27" i="103" s="1"/>
  <c r="S26" i="103"/>
  <c r="T26" i="103" s="1"/>
  <c r="S25" i="103"/>
  <c r="T25" i="103" s="1"/>
  <c r="S24" i="103"/>
  <c r="T24" i="103" s="1"/>
  <c r="S21" i="103"/>
  <c r="T21" i="103" s="1"/>
  <c r="T20" i="103"/>
  <c r="T17" i="103"/>
  <c r="T146" i="103" s="1"/>
  <c r="T16" i="103"/>
  <c r="S15" i="103"/>
  <c r="T15" i="103" s="1"/>
  <c r="S13" i="103"/>
  <c r="S12" i="103"/>
  <c r="T12" i="103" s="1"/>
  <c r="S9" i="103"/>
  <c r="T9" i="103" l="1"/>
  <c r="U59" i="103"/>
  <c r="T61" i="103"/>
  <c r="U61" i="103" s="1"/>
  <c r="T66" i="103"/>
  <c r="U66" i="103" s="1"/>
  <c r="T75" i="103"/>
  <c r="U75" i="103" s="1"/>
  <c r="T80" i="103"/>
  <c r="U80" i="103" s="1"/>
  <c r="T83" i="103"/>
  <c r="U83" i="103" s="1"/>
  <c r="T87" i="103"/>
  <c r="U87" i="103" s="1"/>
  <c r="T89" i="103"/>
  <c r="U89" i="103" s="1"/>
  <c r="T95" i="103"/>
  <c r="U95" i="103" s="1"/>
  <c r="T100" i="103"/>
  <c r="U100" i="103" s="1"/>
  <c r="T102" i="103"/>
  <c r="U102" i="103" s="1"/>
  <c r="T128" i="103"/>
  <c r="U128" i="103" s="1"/>
  <c r="T91" i="103"/>
  <c r="U91" i="103" s="1"/>
  <c r="T85" i="103"/>
  <c r="U85" i="103" s="1"/>
  <c r="T79" i="103"/>
  <c r="U79" i="103" s="1"/>
  <c r="T73" i="103"/>
  <c r="U73" i="103" s="1"/>
  <c r="T36" i="103"/>
  <c r="U18" i="103"/>
  <c r="T38" i="103"/>
  <c r="U63" i="103"/>
  <c r="T64" i="103"/>
  <c r="U64" i="103" s="1"/>
  <c r="T68" i="103"/>
  <c r="U68" i="103" s="1"/>
  <c r="T104" i="103"/>
  <c r="U104" i="103" s="1"/>
  <c r="T103" i="103"/>
  <c r="U103" i="103" s="1"/>
  <c r="T98" i="103"/>
  <c r="U98" i="103" s="1"/>
  <c r="T82" i="103"/>
  <c r="U82" i="103" s="1"/>
  <c r="T77" i="103"/>
  <c r="U77" i="103" s="1"/>
  <c r="T60" i="103"/>
  <c r="U60" i="103" s="1"/>
  <c r="U129" i="103"/>
  <c r="U101" i="103"/>
  <c r="U99" i="103"/>
  <c r="U96" i="103"/>
  <c r="U94" i="103"/>
  <c r="U86" i="103"/>
  <c r="U78" i="103"/>
  <c r="U74" i="103"/>
  <c r="U71" i="103"/>
  <c r="U65" i="103"/>
  <c r="T97" i="103"/>
  <c r="U97" i="103" s="1"/>
  <c r="T90" i="103"/>
  <c r="U90" i="103" s="1"/>
  <c r="T88" i="103"/>
  <c r="U88" i="103" s="1"/>
  <c r="U84" i="103"/>
  <c r="T81" i="103"/>
  <c r="U81" i="103" s="1"/>
  <c r="T76" i="103"/>
  <c r="U76" i="103" s="1"/>
  <c r="T69" i="103"/>
  <c r="U69" i="103" s="1"/>
  <c r="T67" i="103"/>
  <c r="U67" i="103" s="1"/>
  <c r="T62" i="103"/>
  <c r="U62" i="103" s="1"/>
  <c r="T41" i="103"/>
  <c r="T39" i="103"/>
  <c r="T37" i="103"/>
  <c r="T33" i="103"/>
  <c r="T13" i="103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 s="1"/>
  <c r="S68" i="105" s="1"/>
  <c r="Q67" i="105"/>
  <c r="S67" i="105" s="1"/>
  <c r="P66" i="105"/>
  <c r="Q66" i="105" s="1"/>
  <c r="S66" i="105" s="1"/>
  <c r="P65" i="105"/>
  <c r="Q65" i="105" s="1"/>
  <c r="S65" i="105" s="1"/>
  <c r="P64" i="105"/>
  <c r="Q64" i="105" s="1"/>
  <c r="S64" i="105" s="1"/>
  <c r="P63" i="105"/>
  <c r="Q63" i="105" s="1"/>
  <c r="S63" i="105" s="1"/>
  <c r="P62" i="105"/>
  <c r="O62" i="105"/>
  <c r="P61" i="105"/>
  <c r="Q61" i="105" s="1"/>
  <c r="S61" i="105" s="1"/>
  <c r="P60" i="105"/>
  <c r="Q60" i="105" s="1"/>
  <c r="S60" i="105" s="1"/>
  <c r="P59" i="105"/>
  <c r="Q59" i="105" s="1"/>
  <c r="S59" i="105" s="1"/>
  <c r="P58" i="105"/>
  <c r="Q58" i="105" s="1"/>
  <c r="S58" i="105" s="1"/>
  <c r="P57" i="105"/>
  <c r="Q57" i="105" s="1"/>
  <c r="S57" i="105" s="1"/>
  <c r="P56" i="105"/>
  <c r="Q56" i="105" s="1"/>
  <c r="S56" i="105" s="1"/>
  <c r="P55" i="105"/>
  <c r="Q55" i="105" s="1"/>
  <c r="S55" i="105" s="1"/>
  <c r="P54" i="105"/>
  <c r="Q54" i="105" s="1"/>
  <c r="S54" i="105" s="1"/>
  <c r="P53" i="105"/>
  <c r="Q53" i="105" s="1"/>
  <c r="S53" i="105" s="1"/>
  <c r="P52" i="105"/>
  <c r="Q52" i="105" s="1"/>
  <c r="S52" i="105" s="1"/>
  <c r="P51" i="105"/>
  <c r="Q51" i="105" s="1"/>
  <c r="S51" i="105" s="1"/>
  <c r="P50" i="105"/>
  <c r="Q50" i="105" s="1"/>
  <c r="S50" i="105" s="1"/>
  <c r="P49" i="105"/>
  <c r="Q49" i="105" s="1"/>
  <c r="S49" i="105" s="1"/>
  <c r="P48" i="105"/>
  <c r="Q48" i="105" s="1"/>
  <c r="S48" i="105" s="1"/>
  <c r="P47" i="105"/>
  <c r="Q47" i="105" s="1"/>
  <c r="S47" i="105" s="1"/>
  <c r="P46" i="105"/>
  <c r="Q46" i="105" s="1"/>
  <c r="S46" i="105" s="1"/>
  <c r="P45" i="105"/>
  <c r="Q45" i="105" s="1"/>
  <c r="S45" i="105" s="1"/>
  <c r="P44" i="105"/>
  <c r="Q44" i="105" s="1"/>
  <c r="S44" i="105" s="1"/>
  <c r="Q43" i="105"/>
  <c r="S43" i="105" s="1"/>
  <c r="P42" i="105"/>
  <c r="Q42" i="105" s="1"/>
  <c r="S42" i="105" s="1"/>
  <c r="P41" i="105"/>
  <c r="Q41" i="105" s="1"/>
  <c r="S41" i="105" s="1"/>
  <c r="P40" i="105"/>
  <c r="Q40" i="105" s="1"/>
  <c r="S40" i="105" s="1"/>
  <c r="P39" i="105"/>
  <c r="Q39" i="105" s="1"/>
  <c r="S39" i="105" s="1"/>
  <c r="P38" i="105"/>
  <c r="Q38" i="105" s="1"/>
  <c r="S38" i="105" s="1"/>
  <c r="P37" i="105"/>
  <c r="Q37" i="105" s="1"/>
  <c r="S37" i="105" s="1"/>
  <c r="P36" i="105"/>
  <c r="Q36" i="105" s="1"/>
  <c r="S36" i="105" s="1"/>
  <c r="P35" i="105"/>
  <c r="Q35" i="105" s="1"/>
  <c r="S35" i="105" s="1"/>
  <c r="P34" i="105"/>
  <c r="O34" i="105"/>
  <c r="P33" i="105"/>
  <c r="Q33" i="105" s="1"/>
  <c r="S33" i="105" s="1"/>
  <c r="P32" i="105"/>
  <c r="Q32" i="105" s="1"/>
  <c r="S32" i="105" s="1"/>
  <c r="P31" i="105"/>
  <c r="Q31" i="105" s="1"/>
  <c r="S31" i="105" s="1"/>
  <c r="P30" i="105"/>
  <c r="Q30" i="105" s="1"/>
  <c r="S30" i="105" s="1"/>
  <c r="P29" i="105"/>
  <c r="Q29" i="105" s="1"/>
  <c r="S29" i="105" s="1"/>
  <c r="P28" i="105"/>
  <c r="Q28" i="105" s="1"/>
  <c r="S28" i="105" s="1"/>
  <c r="Q27" i="105"/>
  <c r="S27" i="105" s="1"/>
  <c r="P26" i="105"/>
  <c r="Q26" i="105" s="1"/>
  <c r="S26" i="105" s="1"/>
  <c r="P25" i="105"/>
  <c r="Q25" i="105" s="1"/>
  <c r="S25" i="105" s="1"/>
  <c r="P24" i="105"/>
  <c r="Q24" i="105" s="1"/>
  <c r="S24" i="105" s="1"/>
  <c r="P23" i="105"/>
  <c r="Q23" i="105" s="1"/>
  <c r="S23" i="105" s="1"/>
  <c r="P22" i="105"/>
  <c r="Q22" i="105" s="1"/>
  <c r="S22" i="105" s="1"/>
  <c r="P21" i="105"/>
  <c r="Q21" i="105" s="1"/>
  <c r="S21" i="105" s="1"/>
  <c r="P20" i="105"/>
  <c r="Q20" i="105" s="1"/>
  <c r="S20" i="105" s="1"/>
  <c r="P19" i="105"/>
  <c r="Q19" i="105" s="1"/>
  <c r="S19" i="105" s="1"/>
  <c r="P18" i="105"/>
  <c r="Q18" i="105" s="1"/>
  <c r="S18" i="105" s="1"/>
  <c r="P17" i="105"/>
  <c r="Q17" i="105" s="1"/>
  <c r="S17" i="105" s="1"/>
  <c r="P16" i="105"/>
  <c r="Q16" i="105" s="1"/>
  <c r="S16" i="105" s="1"/>
  <c r="P15" i="105"/>
  <c r="Q15" i="105" s="1"/>
  <c r="S15" i="105" s="1"/>
  <c r="P14" i="105"/>
  <c r="Q13" i="105"/>
  <c r="S13" i="105" s="1"/>
  <c r="Q62" i="105" l="1"/>
  <c r="S62" i="105" s="1"/>
  <c r="P69" i="105"/>
  <c r="Q34" i="105"/>
  <c r="S34" i="105" s="1"/>
  <c r="O69" i="105"/>
  <c r="Q14" i="105"/>
  <c r="S14" i="105" s="1"/>
  <c r="Q69" i="105" l="1"/>
  <c r="S69" i="105"/>
  <c r="Q114" i="104" l="1"/>
  <c r="S114" i="104" s="1"/>
  <c r="Q113" i="104"/>
  <c r="S113" i="104" s="1"/>
  <c r="Q112" i="104"/>
  <c r="S112" i="104" s="1"/>
  <c r="Q111" i="104"/>
  <c r="S111" i="104" s="1"/>
  <c r="Q110" i="104"/>
  <c r="S110" i="104" s="1"/>
  <c r="Q109" i="104"/>
  <c r="S109" i="104" s="1"/>
  <c r="Q108" i="104"/>
  <c r="S108" i="104" s="1"/>
  <c r="Q107" i="104"/>
  <c r="S107" i="104" s="1"/>
  <c r="Q105" i="104"/>
  <c r="S105" i="104" s="1"/>
  <c r="Q104" i="104"/>
  <c r="S104" i="104" s="1"/>
  <c r="R90" i="104"/>
  <c r="N90" i="104"/>
  <c r="M90" i="104"/>
  <c r="L90" i="104"/>
  <c r="K90" i="104"/>
  <c r="J90" i="104"/>
  <c r="I90" i="104"/>
  <c r="H90" i="104"/>
  <c r="E90" i="104"/>
  <c r="Q89" i="104"/>
  <c r="S89" i="104" s="1"/>
  <c r="Q88" i="104"/>
  <c r="S88" i="104" s="1"/>
  <c r="Q87" i="104"/>
  <c r="S87" i="104" s="1"/>
  <c r="Q86" i="104"/>
  <c r="S86" i="104" s="1"/>
  <c r="Q85" i="104"/>
  <c r="S85" i="104" s="1"/>
  <c r="Q84" i="104"/>
  <c r="S84" i="104" s="1"/>
  <c r="Q83" i="104"/>
  <c r="S83" i="104" s="1"/>
  <c r="Q82" i="104"/>
  <c r="S82" i="104" s="1"/>
  <c r="Q81" i="104"/>
  <c r="S81" i="104" s="1"/>
  <c r="Q80" i="104"/>
  <c r="S80" i="104" s="1"/>
  <c r="G79" i="104"/>
  <c r="Q79" i="104" s="1"/>
  <c r="S79" i="104" s="1"/>
  <c r="Q78" i="104"/>
  <c r="S78" i="104" s="1"/>
  <c r="Q77" i="104"/>
  <c r="S77" i="104" s="1"/>
  <c r="Q76" i="104"/>
  <c r="S76" i="104" s="1"/>
  <c r="Q75" i="104"/>
  <c r="S75" i="104" s="1"/>
  <c r="Q74" i="104"/>
  <c r="S74" i="104" s="1"/>
  <c r="O73" i="104"/>
  <c r="G73" i="104"/>
  <c r="Q72" i="104"/>
  <c r="S72" i="104" s="1"/>
  <c r="Q71" i="104"/>
  <c r="S71" i="104" s="1"/>
  <c r="Q70" i="104"/>
  <c r="S70" i="104" s="1"/>
  <c r="Q69" i="104"/>
  <c r="S69" i="104" s="1"/>
  <c r="Q68" i="104"/>
  <c r="S68" i="104" s="1"/>
  <c r="O67" i="104"/>
  <c r="G67" i="104"/>
  <c r="Q66" i="104"/>
  <c r="S66" i="104" s="1"/>
  <c r="Q65" i="104"/>
  <c r="S65" i="104" s="1"/>
  <c r="Q64" i="104"/>
  <c r="S64" i="104" s="1"/>
  <c r="Q63" i="104"/>
  <c r="S63" i="104" s="1"/>
  <c r="Q62" i="104"/>
  <c r="S62" i="104" s="1"/>
  <c r="Q61" i="104"/>
  <c r="S61" i="104" s="1"/>
  <c r="Q60" i="104"/>
  <c r="S60" i="104" s="1"/>
  <c r="Q59" i="104"/>
  <c r="S59" i="104" s="1"/>
  <c r="P58" i="104"/>
  <c r="Q58" i="104" s="1"/>
  <c r="S58" i="104" s="1"/>
  <c r="Q57" i="104"/>
  <c r="S57" i="104" s="1"/>
  <c r="Q56" i="104"/>
  <c r="S56" i="104" s="1"/>
  <c r="Q55" i="104"/>
  <c r="S55" i="104" s="1"/>
  <c r="Q54" i="104"/>
  <c r="S54" i="104" s="1"/>
  <c r="Q53" i="104"/>
  <c r="S53" i="104" s="1"/>
  <c r="G52" i="104"/>
  <c r="F52" i="104"/>
  <c r="O51" i="104"/>
  <c r="G51" i="104"/>
  <c r="Q50" i="104"/>
  <c r="S50" i="104" s="1"/>
  <c r="Q49" i="104"/>
  <c r="S49" i="104" s="1"/>
  <c r="Q48" i="104"/>
  <c r="S48" i="104" s="1"/>
  <c r="O47" i="104"/>
  <c r="G47" i="104"/>
  <c r="Q46" i="104"/>
  <c r="S46" i="104" s="1"/>
  <c r="Q45" i="104"/>
  <c r="S45" i="104" s="1"/>
  <c r="Q44" i="104"/>
  <c r="S44" i="104" s="1"/>
  <c r="Q43" i="104"/>
  <c r="S43" i="104" s="1"/>
  <c r="Q42" i="104"/>
  <c r="S42" i="104" s="1"/>
  <c r="Q41" i="104"/>
  <c r="S41" i="104" s="1"/>
  <c r="Q40" i="104"/>
  <c r="S40" i="104" s="1"/>
  <c r="Q39" i="104"/>
  <c r="S39" i="104" s="1"/>
  <c r="Q38" i="104"/>
  <c r="S38" i="104" s="1"/>
  <c r="Q37" i="104"/>
  <c r="S37" i="104" s="1"/>
  <c r="P36" i="104"/>
  <c r="P90" i="104" s="1"/>
  <c r="Q35" i="104"/>
  <c r="S35" i="104" s="1"/>
  <c r="Q34" i="104"/>
  <c r="S34" i="104" s="1"/>
  <c r="Q33" i="104"/>
  <c r="S33" i="104" s="1"/>
  <c r="Q32" i="104"/>
  <c r="S32" i="104" s="1"/>
  <c r="Q31" i="104"/>
  <c r="S31" i="104" s="1"/>
  <c r="Q30" i="104"/>
  <c r="S30" i="104" s="1"/>
  <c r="Q29" i="104"/>
  <c r="S29" i="104" s="1"/>
  <c r="Q28" i="104"/>
  <c r="S28" i="104" s="1"/>
  <c r="Q27" i="104"/>
  <c r="S27" i="104" s="1"/>
  <c r="Q26" i="104"/>
  <c r="S26" i="104" s="1"/>
  <c r="Q25" i="104"/>
  <c r="S25" i="104" s="1"/>
  <c r="Q24" i="104"/>
  <c r="S24" i="104" s="1"/>
  <c r="Q23" i="104"/>
  <c r="S23" i="104" s="1"/>
  <c r="Q22" i="104"/>
  <c r="S22" i="104" s="1"/>
  <c r="Q21" i="104"/>
  <c r="S21" i="104" s="1"/>
  <c r="Q20" i="104"/>
  <c r="S20" i="104" s="1"/>
  <c r="F19" i="104"/>
  <c r="Q19" i="104" s="1"/>
  <c r="S19" i="104" s="1"/>
  <c r="F18" i="104"/>
  <c r="Q17" i="104"/>
  <c r="S17" i="104" s="1"/>
  <c r="Q16" i="104"/>
  <c r="S16" i="104" s="1"/>
  <c r="Q15" i="104"/>
  <c r="S15" i="104" s="1"/>
  <c r="Q14" i="104"/>
  <c r="O90" i="104" l="1"/>
  <c r="Q73" i="104"/>
  <c r="S73" i="104" s="1"/>
  <c r="F90" i="104"/>
  <c r="G90" i="104"/>
  <c r="Q51" i="104"/>
  <c r="S51" i="104" s="1"/>
  <c r="Q52" i="104"/>
  <c r="S52" i="104" s="1"/>
  <c r="Q67" i="104"/>
  <c r="S67" i="104" s="1"/>
  <c r="S14" i="104"/>
  <c r="Q18" i="104"/>
  <c r="S18" i="104" s="1"/>
  <c r="Q36" i="104"/>
  <c r="S36" i="104" s="1"/>
  <c r="Q47" i="104"/>
  <c r="S47" i="104" s="1"/>
  <c r="S90" i="104" l="1"/>
  <c r="Q90" i="104"/>
  <c r="U20" i="103" l="1"/>
</calcChain>
</file>

<file path=xl/comments1.xml><?xml version="1.0" encoding="utf-8"?>
<comments xmlns="http://schemas.openxmlformats.org/spreadsheetml/2006/main">
  <authors>
    <author>RRHH</author>
  </authors>
  <commentList>
    <comment ref="K36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>
  <authors>
    <author>RRHH</author>
  </authors>
  <commentList>
    <comment ref="O34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<sst xmlns="http://schemas.openxmlformats.org/spreadsheetml/2006/main" count="651" uniqueCount="431">
  <si>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</si>
  <si>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</si>
  <si>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</si>
  <si>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</si>
  <si>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</si>
  <si>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</si>
  <si>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</si>
  <si>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</si>
  <si>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</si>
  <si>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</si>
  <si>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</si>
  <si>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</si>
  <si>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</si>
  <si>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</si>
  <si>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</si>
  <si>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</si>
  <si>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</si>
  <si>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</si>
  <si>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</si>
  <si>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</si>
  <si>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</si>
  <si>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</si>
  <si>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</si>
  <si>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MONTO A DICIEMBRE </t>
  </si>
  <si>
    <t xml:space="preserve">Jornales </t>
  </si>
  <si>
    <t>Honorarios Profesionales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</si>
  <si>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</si>
  <si>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</si>
  <si>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</si>
  <si>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</si>
  <si>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</si>
  <si>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</si>
  <si>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</si>
  <si>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</si>
  <si>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</si>
  <si>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</si>
  <si>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</si>
  <si>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</si>
  <si>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</si>
  <si>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</si>
  <si>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</si>
  <si>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</si>
  <si>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</si>
  <si>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</si>
  <si>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</si>
  <si>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</si>
  <si>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</si>
  <si>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</si>
  <si>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</si>
  <si>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</si>
  <si>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</si>
  <si>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</si>
  <si>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</si>
  <si>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</si>
  <si>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</si>
  <si>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</si>
  <si>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</si>
  <si>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</si>
  <si>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</si>
  <si>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</si>
  <si>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</si>
  <si>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</si>
  <si>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</si>
  <si>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</si>
  <si>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</si>
  <si>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</si>
  <si>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</si>
  <si>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</si>
  <si>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</si>
  <si>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</si>
  <si>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</si>
  <si>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</si>
  <si>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</si>
  <si>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</si>
  <si>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</si>
  <si>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</si>
  <si>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</si>
  <si>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</si>
  <si>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</si>
  <si>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</si>
  <si>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</si>
  <si>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</si>
  <si>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</si>
  <si>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</si>
  <si>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</si>
  <si>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</si>
  <si>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</si>
  <si>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</si>
  <si>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</si>
  <si>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</si>
  <si>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</si>
  <si>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</si>
  <si>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</si>
  <si>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</si>
  <si>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</si>
  <si>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</si>
  <si>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</si>
  <si>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</si>
  <si>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</si>
  <si>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</si>
  <si>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</si>
  <si>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</si>
  <si>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</si>
  <si>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</si>
  <si>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</si>
  <si>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</si>
  <si>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</si>
  <si>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</si>
  <si>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</si>
  <si>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</si>
  <si>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</si>
  <si>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</si>
  <si>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</si>
  <si>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</si>
  <si>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</si>
  <si>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</si>
  <si>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</si>
  <si>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</si>
  <si>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</si>
  <si>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</si>
  <si>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</si>
  <si>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</si>
  <si>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</si>
  <si>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</si>
  <si>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</si>
  <si>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</si>
  <si>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</si>
  <si>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</si>
  <si>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</si>
  <si>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</si>
  <si>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</si>
  <si>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</si>
  <si>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</si>
  <si>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</si>
  <si>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</si>
  <si>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</si>
  <si>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</si>
  <si>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</si>
  <si>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</si>
  <si>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</si>
  <si>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</si>
  <si>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</si>
  <si>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</si>
  <si>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</si>
  <si>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</si>
  <si>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</si>
  <si>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</si>
  <si>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</si>
  <si>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</si>
  <si>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</si>
  <si>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</si>
  <si>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</si>
  <si>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</si>
  <si>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</si>
  <si>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</si>
  <si>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</si>
  <si>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</si>
  <si>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</si>
  <si>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</si>
  <si>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</si>
  <si>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</si>
  <si>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</si>
  <si>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</si>
  <si>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</si>
  <si>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</si>
  <si>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</si>
  <si>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</si>
  <si>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</si>
  <si>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</si>
  <si>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</si>
  <si>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</si>
  <si>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</si>
  <si>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</si>
  <si>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</si>
  <si>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</si>
  <si>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</si>
  <si>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</si>
  <si>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</si>
  <si>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</si>
  <si>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</si>
  <si>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</si>
  <si>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</si>
  <si>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</si>
  <si>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</si>
  <si>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</si>
  <si>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</si>
  <si>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</si>
  <si>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</si>
  <si>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</si>
  <si>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</si>
  <si>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</si>
  <si>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</si>
  <si>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</si>
  <si>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</si>
  <si>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</si>
  <si>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</si>
  <si>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</si>
  <si>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</si>
  <si>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</si>
  <si>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</si>
  <si>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</si>
  <si>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</si>
  <si>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</si>
  <si>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</si>
  <si>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</si>
  <si>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</si>
  <si>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</si>
  <si>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</si>
  <si>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</si>
  <si>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</si>
  <si>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</si>
  <si>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</si>
  <si>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</si>
  <si>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</si>
  <si>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</si>
  <si>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</si>
  <si>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</si>
  <si>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</si>
  <si>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</si>
  <si>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</si>
  <si>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</si>
  <si>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</si>
  <si>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</si>
  <si>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</si>
  <si>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</si>
  <si>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</si>
  <si>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</si>
  <si>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</si>
  <si>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</si>
  <si>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</si>
  <si>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</si>
  <si>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</si>
  <si>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</si>
  <si>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</si>
  <si>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</si>
  <si>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</si>
  <si>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</si>
  <si>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</si>
  <si>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</si>
  <si>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</si>
  <si>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</si>
  <si>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</si>
  <si>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</si>
  <si>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</si>
  <si>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</si>
  <si>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</si>
  <si>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</si>
  <si>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</si>
  <si>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</si>
  <si>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</si>
  <si>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</si>
  <si>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</si>
  <si>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</si>
  <si>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</si>
  <si>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</si>
  <si>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</si>
  <si>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</si>
  <si>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</si>
  <si>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</si>
  <si>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</si>
  <si>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</si>
  <si>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</si>
  <si>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</si>
  <si>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</si>
  <si>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</si>
  <si>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</si>
  <si>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</si>
  <si>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</si>
  <si>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</si>
  <si>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</si>
  <si>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</si>
  <si>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</si>
  <si>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</si>
  <si>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</si>
  <si>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</si>
  <si>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</si>
  <si>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</si>
  <si>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</si>
  <si>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</si>
  <si>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</si>
  <si>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</si>
  <si>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</si>
  <si>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</si>
  <si>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</si>
  <si>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</si>
  <si>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</si>
  <si>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</si>
  <si>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</si>
  <si>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</si>
  <si>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</si>
  <si>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</si>
  <si>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</si>
  <si>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</si>
  <si>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</si>
  <si>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</si>
  <si>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</si>
  <si>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</si>
  <si>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</si>
  <si>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</si>
  <si>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</si>
  <si>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</si>
  <si>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</si>
  <si>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</si>
  <si>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CORRESPONDIENTE AL EJERCICIO FISCAL 2022</t>
  </si>
  <si>
    <t>PLANILLA GENERAL DE PAGOS  DE LA MUNICIPALIDAD DE MCAL.ESTIGARRIBIA-CHACO</t>
  </si>
  <si>
    <t>VICTOR MANUEL DIAZ AVALOS</t>
  </si>
  <si>
    <t>HILDA CARDOZO GIMENEZ</t>
  </si>
  <si>
    <t>AGUINALDO 2022</t>
  </si>
  <si>
    <t>ALEJANDRO SERVIN TALAVERA</t>
  </si>
  <si>
    <t>ALICIA QUINTANA ALCARAZ</t>
  </si>
  <si>
    <t>ANTONIO FLEITAS MARIN</t>
  </si>
  <si>
    <t>ALFREDO CARDUZ FERREIRA</t>
  </si>
  <si>
    <t>ZUNILDA CARMEN AQUINO SANCHET</t>
  </si>
  <si>
    <t>MISAEL GUSTAVO ORTIZ JACQUET</t>
  </si>
  <si>
    <t>DERLIS SANTIAGO MOLINAS BENITEZ</t>
  </si>
  <si>
    <t>ROLANDO REGIS</t>
  </si>
  <si>
    <t>ANGEL AGUSTIN PAREDES PEREZ</t>
  </si>
  <si>
    <t>AGUSTIN DIAZ CASTILLO</t>
  </si>
  <si>
    <t>TRANQUILINO MALDONADO</t>
  </si>
  <si>
    <t>ALEJANDRINO AYERI</t>
  </si>
  <si>
    <t>FABIO ALEXIS CANDIA</t>
  </si>
  <si>
    <t>GLADYS ESTHER FLORES</t>
  </si>
  <si>
    <t>DIELSA VIRGINIA AGÜERO</t>
  </si>
  <si>
    <t>CLAUDIO RAMON ZARATE ALVARENGA</t>
  </si>
  <si>
    <t>SONIA BEATRIZ GAMARRA ROA</t>
  </si>
  <si>
    <t>NELSON MARTINEZ</t>
  </si>
  <si>
    <t>CARINA LOPEZ VALIENTE</t>
  </si>
  <si>
    <t>CECILIA GONZALEZ</t>
  </si>
  <si>
    <t>RUTH CAMILA CUELLAR ENS</t>
  </si>
  <si>
    <t>BLAS ENRIQUE DUARTE ESCOBAR</t>
  </si>
  <si>
    <t>JOEL MARTINEZ</t>
  </si>
  <si>
    <t>LILIAN ADRIANA ARECO OJEDA</t>
  </si>
  <si>
    <t>LUIS LOPEZ RODRIGUEZ</t>
  </si>
  <si>
    <t>JOSE MARIA BALLEJO</t>
  </si>
  <si>
    <t>ALBERTO BENITEZ GONZALEZ</t>
  </si>
  <si>
    <t>AVELINO FRANCISCO CACERES</t>
  </si>
  <si>
    <t>ALICE GAMARRA DE VILLALBA</t>
  </si>
  <si>
    <t>ALBERT ENNS</t>
  </si>
  <si>
    <t>CARLOS ENRIQUE AQUINO LOPEZ</t>
  </si>
  <si>
    <t>ALEJANDRINO ESTIGARRIBIA</t>
  </si>
  <si>
    <t>FRANCISCO HUERTA</t>
  </si>
  <si>
    <t>ROQUE RAMON ZAVALA</t>
  </si>
  <si>
    <t>JUAN MANUEL GIMENEZ</t>
  </si>
  <si>
    <t>MATIAS GONZALEZ BRITEZ</t>
  </si>
  <si>
    <t xml:space="preserve">ANDREA BORDON </t>
  </si>
  <si>
    <t>LIZ PAOLA FERNANDEZ CARDOZO</t>
  </si>
  <si>
    <t>EDUARDO MARTINEZ ARAUJO</t>
  </si>
  <si>
    <t>OSMAR IVAN CABAÑAS</t>
  </si>
  <si>
    <t>RUMILDA ENNS</t>
  </si>
  <si>
    <t>FANY VELLAZQUEZ</t>
  </si>
  <si>
    <t>GUSTAVO MARCIAL SERVIN MALDONADO</t>
  </si>
  <si>
    <t>PATRICIA GONZALEZ</t>
  </si>
  <si>
    <t>MARCIAL ROMERO SERVIN</t>
  </si>
  <si>
    <t>DANIEL CABAÑAS RIVAS</t>
  </si>
  <si>
    <t>JUAN DE DIOS CARDENAS</t>
  </si>
  <si>
    <t>GABRIELA CAROLINA WILLMS CARABAJAL</t>
  </si>
  <si>
    <t>GUSTAVO DANIEL NUÑEZ PERALTA</t>
  </si>
  <si>
    <t>SILVIO ARNALDO RUIZ LEZCANO</t>
  </si>
  <si>
    <t>ORLANDO GOMEZ</t>
  </si>
  <si>
    <t>ROQUE MARCELINO PIGNATA TOLEDO</t>
  </si>
  <si>
    <t>DANIEL DAVID FANEGO</t>
  </si>
  <si>
    <t>VANESSA CARDENAS</t>
  </si>
  <si>
    <t>CELIA MARIA ROMERO</t>
  </si>
  <si>
    <t>CARLOS CAÑETE</t>
  </si>
  <si>
    <t>MADELIN FRANCISCA ROJAS RIVEROS</t>
  </si>
  <si>
    <t>JUANA SERVIN TALAVERA</t>
  </si>
  <si>
    <t>SATURNINO ANTONIO MARTINEZ</t>
  </si>
  <si>
    <t>ODILON SERVIN</t>
  </si>
  <si>
    <t>HECTOR RIVEROS AMADEO</t>
  </si>
  <si>
    <t>BARTOLOME VILLALBA MERLO</t>
  </si>
  <si>
    <t>JOSE DOMINGO FLEITAS</t>
  </si>
  <si>
    <t>PABLO MAGIN MAGIN</t>
  </si>
  <si>
    <t>ELISEO TUCHS</t>
  </si>
  <si>
    <t>CRISTOBAL CRISPOIN LEZCANO MAURO</t>
  </si>
  <si>
    <t>LEONARDO DIAZ CABAÑAS</t>
  </si>
  <si>
    <t>IGNACIO CABRERA JARA</t>
  </si>
  <si>
    <t>VICTOR HUGO CABALLERO</t>
  </si>
  <si>
    <t>PEDRO GIMENEZ</t>
  </si>
  <si>
    <t>NATIVIDAD ASUNCION FARIÑA VERA</t>
  </si>
  <si>
    <t>CEFERINO MARTINEZ</t>
  </si>
  <si>
    <t>ALEXZ RICARDO BARROS</t>
  </si>
  <si>
    <t>PELAGIO MARTINEZ</t>
  </si>
  <si>
    <t>WILFRIDO VARGAS CORBALAN</t>
  </si>
  <si>
    <t>RAFAEL LOPEZ BORJAS</t>
  </si>
  <si>
    <t>YSABELINO ORTIZ</t>
  </si>
  <si>
    <t>SERGIO MARTINEZ</t>
  </si>
  <si>
    <t>EJIDIO LUIS VAZQUEZ</t>
  </si>
  <si>
    <t>JAVIER GONZALEZ GONZALEZ</t>
  </si>
  <si>
    <t>MARIO CATALINO ACEVEDO</t>
  </si>
  <si>
    <t>MARIA LUISA CANDIA</t>
  </si>
  <si>
    <t>GILBERTO FABIAN GONZALEZ</t>
  </si>
  <si>
    <t>POLICARPO FLOREZ</t>
  </si>
  <si>
    <t>EPIFANIO COLMAN</t>
  </si>
  <si>
    <t>JORGE LUIS AQUINO</t>
  </si>
  <si>
    <t>SIMON MATORO</t>
  </si>
  <si>
    <t>DAVID SERVIN TALAVERA</t>
  </si>
  <si>
    <t>MIGUEL RUBEN CATUERA VAZQUEZ</t>
  </si>
  <si>
    <t>GERMAN VARGAS</t>
  </si>
  <si>
    <t>NORMA BEATRIZ ESCOBAR</t>
  </si>
  <si>
    <t>GERNA LOVERA OZUNA</t>
  </si>
  <si>
    <t>TEODORA GONZALEZ</t>
  </si>
  <si>
    <t>JOEL RODRIGO FLOREZ PEREIRA</t>
  </si>
  <si>
    <t>JULIO CESAR MARTINEZ PANIAGUA</t>
  </si>
  <si>
    <t>OSCAR ANIBAL NUÑEZ PERALTA</t>
  </si>
  <si>
    <t>BERNARDO PEÑA</t>
  </si>
  <si>
    <t>CANDIDO GALEANO</t>
  </si>
  <si>
    <t xml:space="preserve">JOHANA BEATRIZ DELGADO </t>
  </si>
  <si>
    <t>DIMAS GUILLERMO RIVAROLA</t>
  </si>
  <si>
    <t>GUSTAVO DANIEL PIGNATA TOLEDO</t>
  </si>
  <si>
    <t>FREDY DAMIAN CABRERA</t>
  </si>
  <si>
    <t>EMILCE LILIANA SOSA DE VELAZQUEZ</t>
  </si>
  <si>
    <t>DAHIANA LOVERA</t>
  </si>
  <si>
    <t>JORGE ALFREDO ESCOBAR</t>
  </si>
  <si>
    <t>MARIA ADELAIDA YEGROS</t>
  </si>
  <si>
    <t>ROSELI DALIA MOREIRA</t>
  </si>
  <si>
    <t>SANDRA BAETRIZ FANEGO</t>
  </si>
  <si>
    <t>CAROLINA GONZALEZ</t>
  </si>
  <si>
    <t>NOLBERTO ALEXIS CABRERA</t>
  </si>
  <si>
    <t>NELLY GRACIELA SERVIN MALDONADO</t>
  </si>
  <si>
    <t>JOSE MARIA VICTORINO MOLINAS AGÜERO</t>
  </si>
  <si>
    <t>ELADIO ALCARAZ PEREIRA</t>
  </si>
  <si>
    <t>DELFILIANO GIMENEZ CABRERA</t>
  </si>
  <si>
    <t>GUILLERMINA GUAINER DE APONTE</t>
  </si>
  <si>
    <t>DOMINGO VARGAS RIVAS</t>
  </si>
  <si>
    <t>JUAN BAUTISTA SOSTOA QUIÑONEZ</t>
  </si>
  <si>
    <t>SAUL AQUINO VALIENTE</t>
  </si>
  <si>
    <t>CELSO AVELINO GIMENEZ</t>
  </si>
  <si>
    <t>DEL ROSARIO LOPEZ TOLEDO</t>
  </si>
  <si>
    <t>EMILIANO DELEON RAMIREZ</t>
  </si>
  <si>
    <t>JOSE LUIS LIMPRICH</t>
  </si>
  <si>
    <t>MATHIAS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</si>
</sst>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Gs&quot;\ * #,##0_);_(&quot;Gs&quot;\ * \(#,##0\);_(&quot;Gs&quot;\ * &quot;-&quot;_);_(@_)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#,##0;[Red]#,##0"/>
    <numFmt numFmtId="168" formatCode="_-[$€]* #,##0.00_-;\-[$€]* #,##0.00_-;_-[$€]* &quot;-&quot;??_-;_-@_-"/>
    <numFmt numFmtId="169" formatCode="_-* #,##0_-;\-* #,##0_-;_-* &quot;-&quot;??_-;_-@_-"/>
    <numFmt numFmtId="170" formatCode="_-* #,##0.000_-;\-* #,##0.000_-;_-* &quot;-&quot;??_-;_-@_-"/>
    <numFmt numFmtId="171" formatCode="_(* #,##0_);_(* \(#,##0\);_(* &quot;-&quot;??_);_(@_)"/>
    <numFmt numFmtId="172" formatCode="_-* #,##0\ _€_-;\-* #,##0\ _€_-;_-* &quot;-&quot;??\ _€_-;_-@_-"/>
  </numFmts>
  <fonts count="8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b/>
      <sz val="14"/>
      <name val="Arial Black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430">
    <xf numFmtId="0" fontId="0" fillId="0" borderId="0" xfId="0"/>
    <xf numFmtId="0" fontId="4" fillId="0" borderId="0" xfId="0" applyFont="1"/>
    <xf numFmtId="0" fontId="0" fillId="2" borderId="0" xfId="0" applyFill="1"/>
    <xf numFmtId="0" fontId="3" fillId="0" borderId="0" xfId="0" applyFont="1"/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171" fontId="18" fillId="2" borderId="1" xfId="2" applyNumberFormat="1" applyFont="1" applyFill="1" applyBorder="1" applyAlignment="1">
      <alignment horizontal="left" vertical="center" wrapText="1"/>
    </xf>
    <xf numFmtId="171" fontId="18" fillId="0" borderId="1" xfId="2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3" fillId="0" borderId="0" xfId="0" applyNumberFormat="1" applyFont="1"/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7" fillId="0" borderId="0" xfId="0" applyNumberFormat="1" applyFont="1"/>
    <xf numFmtId="170" fontId="2" fillId="2" borderId="0" xfId="2" applyNumberFormat="1" applyFont="1" applyFill="1" applyBorder="1" applyAlignment="1">
      <alignment horizontal="center"/>
    </xf>
    <xf numFmtId="170" fontId="5" fillId="2" borderId="0" xfId="2" applyNumberFormat="1" applyFont="1" applyFill="1" applyBorder="1" applyAlignment="1">
      <alignment horizontal="center"/>
    </xf>
    <xf numFmtId="170" fontId="0" fillId="2" borderId="0" xfId="2" applyNumberFormat="1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 vertical="center"/>
    </xf>
    <xf numFmtId="171" fontId="18" fillId="4" borderId="1" xfId="2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wrapText="1"/>
    </xf>
    <xf numFmtId="3" fontId="18" fillId="4" borderId="1" xfId="0" applyNumberFormat="1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vertical="center" wrapText="1"/>
    </xf>
    <xf numFmtId="3" fontId="18" fillId="4" borderId="1" xfId="0" applyNumberFormat="1" applyFont="1" applyFill="1" applyBorder="1" applyAlignment="1">
      <alignment horizontal="left" vertical="center"/>
    </xf>
    <xf numFmtId="3" fontId="18" fillId="4" borderId="1" xfId="4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171" fontId="0" fillId="0" borderId="0" xfId="2" applyNumberFormat="1" applyFont="1"/>
    <xf numFmtId="0" fontId="27" fillId="0" borderId="0" xfId="0" applyFont="1"/>
    <xf numFmtId="0" fontId="14" fillId="0" borderId="0" xfId="0" applyFont="1"/>
    <xf numFmtId="0" fontId="13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1" fontId="0" fillId="0" borderId="0" xfId="2" applyNumberFormat="1" applyFont="1" applyAlignment="1">
      <alignment vertical="center"/>
    </xf>
    <xf numFmtId="0" fontId="34" fillId="5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1" fontId="13" fillId="2" borderId="0" xfId="2" applyNumberFormat="1" applyFont="1" applyFill="1"/>
    <xf numFmtId="0" fontId="13" fillId="2" borderId="0" xfId="0" applyFont="1" applyFill="1"/>
    <xf numFmtId="3" fontId="23" fillId="2" borderId="2" xfId="0" applyNumberFormat="1" applyFont="1" applyFill="1" applyBorder="1" applyAlignment="1">
      <alignment horizontal="right" vertical="center" wrapText="1"/>
    </xf>
    <xf numFmtId="3" fontId="37" fillId="2" borderId="2" xfId="0" applyNumberFormat="1" applyFont="1" applyFill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3" fontId="38" fillId="0" borderId="1" xfId="0" applyNumberFormat="1" applyFont="1" applyFill="1" applyBorder="1" applyAlignment="1">
      <alignment horizontal="right" vertical="center" wrapText="1"/>
    </xf>
    <xf numFmtId="3" fontId="26" fillId="2" borderId="1" xfId="0" applyNumberFormat="1" applyFont="1" applyFill="1" applyBorder="1" applyAlignment="1">
      <alignment horizontal="right" vertical="center" wrapText="1"/>
    </xf>
    <xf numFmtId="3" fontId="26" fillId="0" borderId="2" xfId="0" applyNumberFormat="1" applyFont="1" applyFill="1" applyBorder="1" applyAlignment="1">
      <alignment horizontal="right" vertical="center"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39" fillId="5" borderId="11" xfId="0" applyFont="1" applyFill="1" applyBorder="1" applyAlignment="1">
      <alignment wrapText="1"/>
    </xf>
    <xf numFmtId="0" fontId="39" fillId="5" borderId="12" xfId="0" applyFont="1" applyFill="1" applyBorder="1" applyAlignment="1">
      <alignment wrapText="1"/>
    </xf>
    <xf numFmtId="0" fontId="40" fillId="5" borderId="2" xfId="0" applyFont="1" applyFill="1" applyBorder="1" applyAlignment="1">
      <alignment horizontal="right" wrapText="1"/>
    </xf>
    <xf numFmtId="3" fontId="40" fillId="5" borderId="2" xfId="0" applyNumberFormat="1" applyFont="1" applyFill="1" applyBorder="1" applyAlignment="1">
      <alignment horizontal="right" wrapText="1"/>
    </xf>
    <xf numFmtId="3" fontId="14" fillId="5" borderId="2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1" fillId="3" borderId="0" xfId="0" applyFont="1" applyFill="1" applyBorder="1" applyAlignment="1">
      <alignment horizontal="right" wrapText="1"/>
    </xf>
    <xf numFmtId="171" fontId="41" fillId="3" borderId="0" xfId="2" applyNumberFormat="1" applyFont="1" applyFill="1" applyBorder="1" applyAlignment="1">
      <alignment wrapText="1"/>
    </xf>
    <xf numFmtId="42" fontId="41" fillId="3" borderId="0" xfId="2" applyNumberFormat="1" applyFont="1" applyFill="1" applyBorder="1" applyAlignment="1">
      <alignment wrapText="1"/>
    </xf>
    <xf numFmtId="42" fontId="42" fillId="3" borderId="0" xfId="2" applyNumberFormat="1" applyFont="1" applyFill="1" applyBorder="1" applyAlignment="1">
      <alignment wrapText="1"/>
    </xf>
    <xf numFmtId="171" fontId="0" fillId="3" borderId="0" xfId="0" applyNumberFormat="1" applyFill="1" applyBorder="1" applyAlignment="1">
      <alignment wrapText="1"/>
    </xf>
    <xf numFmtId="0" fontId="11" fillId="0" borderId="0" xfId="0" applyFont="1" applyBorder="1" applyAlignment="1">
      <alignment horizontal="right" wrapText="1"/>
    </xf>
    <xf numFmtId="171" fontId="11" fillId="0" borderId="0" xfId="2" applyNumberFormat="1" applyFont="1" applyBorder="1" applyAlignment="1">
      <alignment wrapText="1"/>
    </xf>
    <xf numFmtId="42" fontId="11" fillId="0" borderId="0" xfId="2" applyNumberFormat="1" applyFont="1" applyBorder="1" applyAlignment="1">
      <alignment wrapText="1"/>
    </xf>
    <xf numFmtId="42" fontId="43" fillId="0" borderId="0" xfId="2" applyNumberFormat="1" applyFont="1" applyBorder="1" applyAlignment="1">
      <alignment wrapText="1"/>
    </xf>
    <xf numFmtId="0" fontId="23" fillId="0" borderId="0" xfId="0" applyFont="1"/>
    <xf numFmtId="0" fontId="45" fillId="0" borderId="0" xfId="2" applyNumberFormat="1" applyFont="1" applyAlignment="1">
      <alignment vertical="center"/>
    </xf>
    <xf numFmtId="0" fontId="46" fillId="0" borderId="0" xfId="2" applyNumberFormat="1" applyFont="1" applyAlignment="1">
      <alignment vertical="center"/>
    </xf>
    <xf numFmtId="0" fontId="10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1" fontId="14" fillId="0" borderId="0" xfId="2" applyNumberFormat="1" applyFont="1"/>
    <xf numFmtId="0" fontId="0" fillId="0" borderId="0" xfId="0" applyFont="1"/>
    <xf numFmtId="171" fontId="27" fillId="0" borderId="0" xfId="2" applyNumberFormat="1" applyFont="1"/>
    <xf numFmtId="171" fontId="12" fillId="0" borderId="0" xfId="2" applyNumberFormat="1" applyFont="1"/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Alignment="1"/>
    <xf numFmtId="3" fontId="17" fillId="0" borderId="0" xfId="0" applyNumberFormat="1" applyFont="1" applyFill="1" applyAlignment="1">
      <alignment horizontal="center"/>
    </xf>
    <xf numFmtId="0" fontId="17" fillId="0" borderId="0" xfId="0" applyFont="1" applyAlignment="1"/>
    <xf numFmtId="0" fontId="48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9" fillId="3" borderId="0" xfId="0" applyNumberFormat="1" applyFont="1" applyFill="1"/>
    <xf numFmtId="3" fontId="50" fillId="3" borderId="0" xfId="0" applyNumberFormat="1" applyFont="1" applyFill="1"/>
    <xf numFmtId="0" fontId="34" fillId="6" borderId="1" xfId="0" applyFont="1" applyFill="1" applyBorder="1" applyAlignment="1">
      <alignment horizontal="center"/>
    </xf>
    <xf numFmtId="3" fontId="23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 applyAlignment="1">
      <alignment horizontal="left" vertical="center" wrapText="1"/>
    </xf>
    <xf numFmtId="3" fontId="23" fillId="6" borderId="1" xfId="0" applyNumberFormat="1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3" fontId="23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1" fontId="13" fillId="6" borderId="0" xfId="2" applyNumberFormat="1" applyFont="1" applyFill="1"/>
    <xf numFmtId="0" fontId="13" fillId="6" borderId="0" xfId="0" applyFont="1" applyFill="1"/>
    <xf numFmtId="0" fontId="0" fillId="6" borderId="0" xfId="0" applyFill="1"/>
    <xf numFmtId="0" fontId="34" fillId="6" borderId="7" xfId="0" applyFont="1" applyFill="1" applyBorder="1" applyAlignment="1">
      <alignment horizontal="center"/>
    </xf>
    <xf numFmtId="3" fontId="23" fillId="6" borderId="7" xfId="0" applyNumberFormat="1" applyFont="1" applyFill="1" applyBorder="1" applyAlignment="1">
      <alignment horizontal="right" wrapText="1"/>
    </xf>
    <xf numFmtId="0" fontId="18" fillId="6" borderId="7" xfId="0" applyFont="1" applyFill="1" applyBorder="1" applyAlignment="1">
      <alignment horizontal="left" vertical="center" wrapText="1"/>
    </xf>
    <xf numFmtId="0" fontId="35" fillId="3" borderId="7" xfId="0" applyFont="1" applyFill="1" applyBorder="1" applyAlignment="1">
      <alignment horizontal="center" vertical="center" wrapText="1"/>
    </xf>
    <xf numFmtId="3" fontId="23" fillId="6" borderId="7" xfId="0" applyNumberFormat="1" applyFont="1" applyFill="1" applyBorder="1" applyAlignment="1">
      <alignment horizontal="right" vertical="center" wrapText="1"/>
    </xf>
    <xf numFmtId="3" fontId="26" fillId="6" borderId="7" xfId="0" applyNumberFormat="1" applyFont="1" applyFill="1" applyBorder="1" applyAlignment="1">
      <alignment horizontal="right" vertical="center" wrapText="1"/>
    </xf>
    <xf numFmtId="3" fontId="36" fillId="2" borderId="7" xfId="0" applyNumberFormat="1" applyFont="1" applyFill="1" applyBorder="1" applyAlignment="1">
      <alignment horizontal="right" vertical="center" wrapText="1"/>
    </xf>
    <xf numFmtId="3" fontId="37" fillId="6" borderId="7" xfId="0" applyNumberFormat="1" applyFont="1" applyFill="1" applyBorder="1" applyAlignment="1">
      <alignment horizontal="right" vertical="center" wrapText="1"/>
    </xf>
    <xf numFmtId="3" fontId="23" fillId="5" borderId="7" xfId="0" applyNumberFormat="1" applyFont="1" applyFill="1" applyBorder="1" applyAlignment="1">
      <alignment horizontal="right" vertical="center" wrapText="1"/>
    </xf>
    <xf numFmtId="0" fontId="0" fillId="6" borderId="7" xfId="0" applyFill="1" applyBorder="1" applyAlignment="1">
      <alignment vertical="center" wrapText="1"/>
    </xf>
    <xf numFmtId="0" fontId="34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1" fontId="13" fillId="0" borderId="0" xfId="2" applyNumberFormat="1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34" fillId="0" borderId="6" xfId="0" applyFont="1" applyFill="1" applyBorder="1" applyAlignment="1">
      <alignment horizontal="center"/>
    </xf>
    <xf numFmtId="171" fontId="18" fillId="0" borderId="6" xfId="2" applyNumberFormat="1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6" fillId="0" borderId="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Fill="1" applyBorder="1" applyAlignment="1">
      <alignment horizontal="right" vertical="center" wrapText="1"/>
    </xf>
    <xf numFmtId="3" fontId="37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vertical="center" wrapText="1"/>
    </xf>
    <xf numFmtId="171" fontId="13" fillId="0" borderId="0" xfId="2" applyNumberFormat="1" applyFont="1" applyFill="1"/>
    <xf numFmtId="0" fontId="13" fillId="0" borderId="0" xfId="0" applyFont="1" applyFill="1"/>
    <xf numFmtId="0" fontId="0" fillId="0" borderId="0" xfId="0" applyFill="1"/>
    <xf numFmtId="3" fontId="23" fillId="7" borderId="1" xfId="0" applyNumberFormat="1" applyFont="1" applyFill="1" applyBorder="1" applyAlignment="1">
      <alignment horizontal="right" wrapText="1"/>
    </xf>
    <xf numFmtId="0" fontId="18" fillId="7" borderId="1" xfId="0" applyFont="1" applyFill="1" applyBorder="1" applyAlignment="1">
      <alignment horizontal="left" vertical="center" wrapText="1"/>
    </xf>
    <xf numFmtId="3" fontId="23" fillId="7" borderId="1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31" fillId="5" borderId="7" xfId="0" applyFont="1" applyFill="1" applyBorder="1" applyAlignment="1">
      <alignment vertical="center"/>
    </xf>
    <xf numFmtId="171" fontId="31" fillId="5" borderId="7" xfId="2" applyNumberFormat="1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0" fontId="33" fillId="5" borderId="7" xfId="0" applyFont="1" applyFill="1" applyBorder="1" applyAlignment="1">
      <alignment vertical="center" wrapText="1"/>
    </xf>
    <xf numFmtId="0" fontId="31" fillId="5" borderId="7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/>
    </xf>
    <xf numFmtId="171" fontId="31" fillId="5" borderId="6" xfId="2" applyNumberFormat="1" applyFont="1" applyFill="1" applyBorder="1" applyAlignment="1">
      <alignment vertical="center"/>
    </xf>
    <xf numFmtId="0" fontId="32" fillId="5" borderId="6" xfId="0" applyFont="1" applyFill="1" applyBorder="1" applyAlignment="1">
      <alignment vertical="center"/>
    </xf>
    <xf numFmtId="0" fontId="33" fillId="5" borderId="6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 wrapText="1"/>
    </xf>
    <xf numFmtId="171" fontId="44" fillId="0" borderId="0" xfId="2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6" fillId="0" borderId="0" xfId="0" applyNumberFormat="1" applyFont="1" applyAlignment="1"/>
    <xf numFmtId="3" fontId="17" fillId="0" borderId="0" xfId="0" applyNumberFormat="1" applyFont="1" applyAlignment="1"/>
    <xf numFmtId="3" fontId="23" fillId="0" borderId="15" xfId="0" applyNumberFormat="1" applyFont="1" applyFill="1" applyBorder="1" applyAlignment="1">
      <alignment wrapText="1"/>
    </xf>
    <xf numFmtId="3" fontId="23" fillId="0" borderId="16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6" fillId="0" borderId="0" xfId="0" applyFont="1" applyBorder="1" applyAlignment="1"/>
    <xf numFmtId="167" fontId="53" fillId="0" borderId="0" xfId="0" applyNumberFormat="1" applyFont="1" applyBorder="1" applyAlignment="1">
      <alignment horizontal="center"/>
    </xf>
    <xf numFmtId="0" fontId="16" fillId="0" borderId="0" xfId="0" applyFont="1"/>
    <xf numFmtId="0" fontId="54" fillId="0" borderId="0" xfId="0" applyFont="1" applyAlignment="1">
      <alignment horizontal="center"/>
    </xf>
    <xf numFmtId="0" fontId="55" fillId="0" borderId="0" xfId="0" applyFont="1"/>
    <xf numFmtId="0" fontId="14" fillId="0" borderId="0" xfId="0" applyFont="1" applyAlignment="1"/>
    <xf numFmtId="0" fontId="0" fillId="0" borderId="0" xfId="0" applyAlignment="1"/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4" fillId="0" borderId="15" xfId="5" applyFont="1" applyBorder="1" applyAlignment="1">
      <alignment vertical="center"/>
    </xf>
    <xf numFmtId="0" fontId="50" fillId="0" borderId="1" xfId="5" applyFont="1" applyBorder="1" applyAlignment="1">
      <alignment vertical="center"/>
    </xf>
    <xf numFmtId="0" fontId="58" fillId="0" borderId="0" xfId="0" applyFont="1"/>
    <xf numFmtId="0" fontId="59" fillId="0" borderId="0" xfId="0" applyFont="1"/>
    <xf numFmtId="0" fontId="4" fillId="0" borderId="0" xfId="5" applyFont="1" applyBorder="1" applyAlignment="1">
      <alignment vertical="center"/>
    </xf>
    <xf numFmtId="0" fontId="50" fillId="0" borderId="0" xfId="5" applyFont="1" applyBorder="1" applyAlignment="1">
      <alignment vertical="center"/>
    </xf>
    <xf numFmtId="0" fontId="60" fillId="9" borderId="1" xfId="0" applyFont="1" applyFill="1" applyBorder="1" applyAlignment="1">
      <alignment horizontal="center" vertical="center"/>
    </xf>
    <xf numFmtId="0" fontId="60" fillId="9" borderId="1" xfId="0" applyFont="1" applyFill="1" applyBorder="1" applyAlignment="1">
      <alignment horizontal="center" vertical="center" wrapText="1"/>
    </xf>
    <xf numFmtId="0" fontId="61" fillId="9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3" fontId="62" fillId="0" borderId="1" xfId="0" applyNumberFormat="1" applyFont="1" applyFill="1" applyBorder="1" applyAlignment="1">
      <alignment horizontal="left" vertical="center" wrapText="1"/>
    </xf>
    <xf numFmtId="0" fontId="24" fillId="0" borderId="1" xfId="6" applyFont="1" applyFill="1" applyBorder="1" applyAlignment="1">
      <alignment horizontal="center" vertical="center" wrapText="1"/>
    </xf>
    <xf numFmtId="3" fontId="63" fillId="0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right" vertical="center" wrapText="1"/>
    </xf>
    <xf numFmtId="3" fontId="64" fillId="0" borderId="1" xfId="0" applyNumberFormat="1" applyFont="1" applyFill="1" applyBorder="1" applyAlignment="1">
      <alignment horizontal="center" vertical="center" wrapText="1"/>
    </xf>
    <xf numFmtId="3" fontId="65" fillId="0" borderId="1" xfId="0" applyNumberFormat="1" applyFont="1" applyFill="1" applyBorder="1"/>
    <xf numFmtId="3" fontId="18" fillId="0" borderId="1" xfId="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24" fillId="0" borderId="1" xfId="6" applyNumberFormat="1" applyFont="1" applyFill="1" applyBorder="1" applyAlignment="1">
      <alignment horizontal="center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right" wrapText="1"/>
    </xf>
    <xf numFmtId="3" fontId="24" fillId="0" borderId="6" xfId="0" applyNumberFormat="1" applyFont="1" applyFill="1" applyBorder="1" applyAlignment="1">
      <alignment horizontal="right" wrapText="1"/>
    </xf>
    <xf numFmtId="3" fontId="66" fillId="0" borderId="1" xfId="0" applyNumberFormat="1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center" vertical="center"/>
    </xf>
    <xf numFmtId="0" fontId="24" fillId="0" borderId="15" xfId="6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right" vertical="center" wrapText="1"/>
    </xf>
    <xf numFmtId="0" fontId="24" fillId="0" borderId="15" xfId="6" applyFont="1" applyFill="1" applyBorder="1" applyAlignment="1">
      <alignment horizontal="center" wrapText="1"/>
    </xf>
    <xf numFmtId="3" fontId="18" fillId="0" borderId="1" xfId="4" applyNumberFormat="1" applyFont="1" applyFill="1" applyBorder="1" applyAlignment="1">
      <alignment horizontal="left" vertical="center" wrapText="1"/>
    </xf>
    <xf numFmtId="3" fontId="18" fillId="0" borderId="15" xfId="4" applyNumberFormat="1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center"/>
    </xf>
    <xf numFmtId="3" fontId="19" fillId="9" borderId="16" xfId="0" applyNumberFormat="1" applyFont="1" applyFill="1" applyBorder="1" applyAlignment="1">
      <alignment horizontal="center" wrapText="1"/>
    </xf>
    <xf numFmtId="3" fontId="19" fillId="9" borderId="16" xfId="0" applyNumberFormat="1" applyFont="1" applyFill="1" applyBorder="1" applyAlignment="1">
      <alignment horizontal="left"/>
    </xf>
    <xf numFmtId="3" fontId="14" fillId="9" borderId="16" xfId="0" applyNumberFormat="1" applyFont="1" applyFill="1" applyBorder="1" applyAlignment="1">
      <alignment horizontal="right"/>
    </xf>
    <xf numFmtId="3" fontId="67" fillId="9" borderId="1" xfId="0" applyNumberFormat="1" applyFont="1" applyFill="1" applyBorder="1"/>
    <xf numFmtId="3" fontId="67" fillId="9" borderId="1" xfId="0" applyNumberFormat="1" applyFont="1" applyFill="1" applyBorder="1" applyAlignment="1">
      <alignment horizontal="center"/>
    </xf>
    <xf numFmtId="3" fontId="65" fillId="9" borderId="1" xfId="0" applyNumberFormat="1" applyFont="1" applyFill="1" applyBorder="1"/>
    <xf numFmtId="0" fontId="0" fillId="0" borderId="13" xfId="0" applyBorder="1"/>
    <xf numFmtId="0" fontId="63" fillId="0" borderId="0" xfId="0" applyFont="1"/>
    <xf numFmtId="0" fontId="67" fillId="0" borderId="0" xfId="0" applyFont="1"/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72" fontId="55" fillId="0" borderId="0" xfId="0" applyNumberFormat="1" applyFont="1"/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50" fillId="0" borderId="0" xfId="0" applyFont="1"/>
    <xf numFmtId="3" fontId="70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71" fillId="0" borderId="0" xfId="0" applyNumberFormat="1" applyFont="1"/>
    <xf numFmtId="3" fontId="71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72" fillId="0" borderId="0" xfId="0" applyNumberFormat="1" applyFont="1"/>
    <xf numFmtId="3" fontId="72" fillId="3" borderId="0" xfId="0" applyNumberFormat="1" applyFont="1" applyFill="1"/>
    <xf numFmtId="0" fontId="6" fillId="0" borderId="0" xfId="0" applyFont="1" applyBorder="1" applyAlignment="1"/>
    <xf numFmtId="0" fontId="73" fillId="0" borderId="0" xfId="0" applyFont="1" applyBorder="1" applyAlignment="1"/>
    <xf numFmtId="0" fontId="74" fillId="0" borderId="0" xfId="3" applyNumberFormat="1" applyFont="1" applyBorder="1" applyAlignment="1"/>
    <xf numFmtId="0" fontId="73" fillId="0" borderId="0" xfId="0" applyNumberFormat="1" applyFont="1"/>
    <xf numFmtId="0" fontId="75" fillId="8" borderId="7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170" fontId="75" fillId="8" borderId="1" xfId="2" applyNumberFormat="1" applyFont="1" applyFill="1" applyBorder="1" applyAlignment="1">
      <alignment horizontal="center" vertical="center"/>
    </xf>
    <xf numFmtId="0" fontId="75" fillId="8" borderId="1" xfId="0" applyNumberFormat="1" applyFont="1" applyFill="1" applyBorder="1" applyAlignment="1">
      <alignment horizontal="center" vertical="center"/>
    </xf>
    <xf numFmtId="0" fontId="75" fillId="8" borderId="7" xfId="0" applyNumberFormat="1" applyFont="1" applyFill="1" applyBorder="1" applyAlignment="1">
      <alignment horizontal="center" vertical="center"/>
    </xf>
    <xf numFmtId="0" fontId="75" fillId="8" borderId="1" xfId="0" applyNumberFormat="1" applyFont="1" applyFill="1" applyBorder="1" applyAlignment="1">
      <alignment horizontal="center" vertical="center" wrapText="1"/>
    </xf>
    <xf numFmtId="0" fontId="76" fillId="8" borderId="1" xfId="0" applyNumberFormat="1" applyFont="1" applyFill="1" applyBorder="1" applyAlignment="1">
      <alignment horizontal="center" vertical="center" wrapText="1"/>
    </xf>
    <xf numFmtId="169" fontId="77" fillId="10" borderId="1" xfId="2" applyNumberFormat="1" applyFont="1" applyFill="1" applyBorder="1" applyAlignment="1">
      <alignment horizontal="center"/>
    </xf>
    <xf numFmtId="169" fontId="77" fillId="10" borderId="1" xfId="2" applyNumberFormat="1" applyFont="1" applyFill="1" applyBorder="1" applyAlignment="1">
      <alignment horizontal="right"/>
    </xf>
    <xf numFmtId="0" fontId="78" fillId="0" borderId="0" xfId="0" applyFont="1"/>
    <xf numFmtId="169" fontId="3" fillId="3" borderId="1" xfId="2" applyNumberFormat="1" applyFont="1" applyFill="1" applyBorder="1" applyAlignment="1">
      <alignment horizontal="center"/>
    </xf>
    <xf numFmtId="169" fontId="3" fillId="3" borderId="1" xfId="2" applyNumberFormat="1" applyFont="1" applyFill="1" applyBorder="1" applyAlignment="1">
      <alignment horizontal="right"/>
    </xf>
    <xf numFmtId="169" fontId="5" fillId="3" borderId="1" xfId="2" applyNumberFormat="1" applyFont="1" applyFill="1" applyBorder="1" applyAlignment="1"/>
    <xf numFmtId="0" fontId="3" fillId="3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/>
    <xf numFmtId="167" fontId="3" fillId="3" borderId="0" xfId="0" applyNumberFormat="1" applyFont="1" applyFill="1"/>
    <xf numFmtId="169" fontId="3" fillId="3" borderId="1" xfId="2" applyNumberFormat="1" applyFont="1" applyFill="1" applyBorder="1" applyAlignment="1"/>
    <xf numFmtId="169" fontId="3" fillId="3" borderId="6" xfId="2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justify" vertical="center"/>
    </xf>
    <xf numFmtId="167" fontId="25" fillId="3" borderId="1" xfId="3" applyNumberFormat="1" applyFont="1" applyFill="1" applyBorder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center"/>
    </xf>
    <xf numFmtId="0" fontId="3" fillId="3" borderId="14" xfId="0" applyNumberFormat="1" applyFont="1" applyFill="1" applyBorder="1"/>
    <xf numFmtId="3" fontId="3" fillId="3" borderId="14" xfId="0" applyNumberFormat="1" applyFont="1" applyFill="1" applyBorder="1"/>
    <xf numFmtId="0" fontId="3" fillId="3" borderId="14" xfId="0" applyFont="1" applyFill="1" applyBorder="1"/>
    <xf numFmtId="169" fontId="74" fillId="3" borderId="6" xfId="2" applyNumberFormat="1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justify" vertical="center"/>
    </xf>
    <xf numFmtId="3" fontId="7" fillId="3" borderId="3" xfId="0" applyNumberFormat="1" applyFont="1" applyFill="1" applyBorder="1" applyAlignment="1">
      <alignment horizontal="justify" vertical="center"/>
    </xf>
    <xf numFmtId="167" fontId="25" fillId="3" borderId="6" xfId="3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center"/>
    </xf>
    <xf numFmtId="169" fontId="3" fillId="3" borderId="7" xfId="2" applyNumberFormat="1" applyFont="1" applyFill="1" applyBorder="1" applyAlignment="1">
      <alignment horizontal="center"/>
    </xf>
    <xf numFmtId="0" fontId="3" fillId="3" borderId="0" xfId="0" applyNumberFormat="1" applyFont="1" applyFill="1" applyBorder="1"/>
    <xf numFmtId="3" fontId="3" fillId="3" borderId="0" xfId="0" applyNumberFormat="1" applyFont="1" applyFill="1" applyBorder="1"/>
    <xf numFmtId="0" fontId="3" fillId="3" borderId="0" xfId="0" applyFont="1" applyFill="1" applyBorder="1"/>
    <xf numFmtId="0" fontId="3" fillId="3" borderId="1" xfId="0" applyNumberFormat="1" applyFont="1" applyFill="1" applyBorder="1"/>
    <xf numFmtId="3" fontId="3" fillId="3" borderId="1" xfId="0" applyNumberFormat="1" applyFont="1" applyFill="1" applyBorder="1"/>
    <xf numFmtId="0" fontId="3" fillId="3" borderId="1" xfId="0" applyFont="1" applyFill="1" applyBorder="1"/>
    <xf numFmtId="3" fontId="21" fillId="3" borderId="4" xfId="0" applyNumberFormat="1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center"/>
    </xf>
    <xf numFmtId="169" fontId="74" fillId="3" borderId="4" xfId="2" applyNumberFormat="1" applyFont="1" applyFill="1" applyBorder="1" applyAlignment="1">
      <alignment horizontal="center" vertical="center" wrapText="1"/>
    </xf>
    <xf numFmtId="169" fontId="3" fillId="3" borderId="7" xfId="2" applyNumberFormat="1" applyFont="1" applyFill="1" applyBorder="1" applyAlignment="1">
      <alignment horizontal="right"/>
    </xf>
    <xf numFmtId="169" fontId="5" fillId="3" borderId="7" xfId="2" applyNumberFormat="1" applyFont="1" applyFill="1" applyBorder="1" applyAlignment="1"/>
    <xf numFmtId="169" fontId="74" fillId="3" borderId="7" xfId="2" applyNumberFormat="1" applyFont="1" applyFill="1" applyBorder="1" applyAlignment="1">
      <alignment horizontal="center" vertical="center" wrapText="1"/>
    </xf>
    <xf numFmtId="169" fontId="3" fillId="3" borderId="6" xfId="2" applyNumberFormat="1" applyFont="1" applyFill="1" applyBorder="1" applyAlignment="1">
      <alignment horizontal="right"/>
    </xf>
    <xf numFmtId="169" fontId="5" fillId="3" borderId="6" xfId="2" applyNumberFormat="1" applyFont="1" applyFill="1" applyBorder="1" applyAlignment="1"/>
    <xf numFmtId="0" fontId="3" fillId="3" borderId="17" xfId="0" applyFont="1" applyFill="1" applyBorder="1"/>
    <xf numFmtId="169" fontId="74" fillId="3" borderId="6" xfId="2" applyNumberFormat="1" applyFont="1" applyFill="1" applyBorder="1" applyAlignment="1">
      <alignment horizontal="center" vertical="center" wrapText="1"/>
    </xf>
    <xf numFmtId="167" fontId="25" fillId="3" borderId="6" xfId="3" applyNumberFormat="1" applyFont="1" applyFill="1" applyBorder="1" applyAlignment="1">
      <alignment horizontal="center" vertical="center" wrapText="1"/>
    </xf>
    <xf numFmtId="169" fontId="3" fillId="3" borderId="1" xfId="2" applyNumberFormat="1" applyFont="1" applyFill="1" applyBorder="1" applyAlignment="1">
      <alignment horizontal="right" indent="2"/>
    </xf>
    <xf numFmtId="169" fontId="3" fillId="3" borderId="1" xfId="2" applyNumberFormat="1" applyFont="1" applyFill="1" applyBorder="1" applyAlignment="1">
      <alignment horizontal="left" inden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 wrapText="1"/>
    </xf>
    <xf numFmtId="0" fontId="80" fillId="3" borderId="1" xfId="0" applyFont="1" applyFill="1" applyBorder="1" applyAlignment="1">
      <alignment horizontal="left" vertical="center" wrapText="1"/>
    </xf>
    <xf numFmtId="167" fontId="25" fillId="3" borderId="1" xfId="3" applyNumberFormat="1" applyFont="1" applyFill="1" applyBorder="1" applyAlignment="1">
      <alignment horizontal="center" vertical="center" wrapText="1"/>
    </xf>
    <xf numFmtId="167" fontId="25" fillId="3" borderId="6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5" fillId="8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1" fillId="3" borderId="1" xfId="0" applyFont="1" applyFill="1" applyBorder="1" applyAlignment="1">
      <alignment horizontal="left" vertical="center" wrapText="1"/>
    </xf>
    <xf numFmtId="3" fontId="82" fillId="3" borderId="1" xfId="0" applyNumberFormat="1" applyFont="1" applyFill="1" applyBorder="1" applyAlignment="1">
      <alignment horizontal="left" vertical="center" wrapText="1"/>
    </xf>
    <xf numFmtId="0" fontId="81" fillId="2" borderId="6" xfId="0" applyFont="1" applyFill="1" applyBorder="1" applyAlignment="1">
      <alignment horizontal="left" vertical="center" wrapText="1"/>
    </xf>
    <xf numFmtId="0" fontId="81" fillId="0" borderId="1" xfId="0" applyFont="1" applyFill="1" applyBorder="1" applyAlignment="1">
      <alignment horizontal="left" vertical="center" wrapText="1"/>
    </xf>
    <xf numFmtId="0" fontId="81" fillId="2" borderId="1" xfId="0" applyFont="1" applyFill="1" applyBorder="1" applyAlignment="1">
      <alignment horizontal="left" vertical="center" wrapText="1"/>
    </xf>
    <xf numFmtId="169" fontId="74" fillId="3" borderId="6" xfId="2" applyNumberFormat="1" applyFont="1" applyFill="1" applyBorder="1" applyAlignment="1">
      <alignment horizontal="center" vertical="center" wrapText="1"/>
    </xf>
    <xf numFmtId="169" fontId="74" fillId="3" borderId="6" xfId="2" applyNumberFormat="1" applyFont="1" applyFill="1" applyBorder="1" applyAlignment="1">
      <alignment horizontal="center" vertical="center" wrapText="1"/>
    </xf>
    <xf numFmtId="167" fontId="25" fillId="3" borderId="6" xfId="3" applyNumberFormat="1" applyFont="1" applyFill="1" applyBorder="1" applyAlignment="1">
      <alignment horizontal="center" vertical="center" wrapText="1"/>
    </xf>
    <xf numFmtId="0" fontId="75" fillId="8" borderId="7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vertical="center"/>
    </xf>
    <xf numFmtId="171" fontId="81" fillId="0" borderId="1" xfId="2" applyNumberFormat="1" applyFont="1" applyFill="1" applyBorder="1" applyAlignment="1">
      <alignment vertical="center" wrapText="1"/>
    </xf>
    <xf numFmtId="171" fontId="81" fillId="3" borderId="1" xfId="2" applyNumberFormat="1" applyFont="1" applyFill="1" applyBorder="1" applyAlignment="1">
      <alignment vertical="center" wrapText="1"/>
    </xf>
    <xf numFmtId="3" fontId="81" fillId="0" borderId="1" xfId="4" applyNumberFormat="1" applyFont="1" applyFill="1" applyBorder="1" applyAlignment="1">
      <alignment vertical="center" wrapText="1"/>
    </xf>
    <xf numFmtId="3" fontId="81" fillId="3" borderId="1" xfId="4" applyNumberFormat="1" applyFont="1" applyFill="1" applyBorder="1" applyAlignment="1">
      <alignment vertical="center" wrapText="1"/>
    </xf>
    <xf numFmtId="3" fontId="82" fillId="0" borderId="1" xfId="0" applyNumberFormat="1" applyFont="1" applyFill="1" applyBorder="1" applyAlignment="1">
      <alignment vertical="center" wrapText="1"/>
    </xf>
    <xf numFmtId="0" fontId="81" fillId="2" borderId="6" xfId="0" applyFont="1" applyFill="1" applyBorder="1" applyAlignment="1">
      <alignment vertical="center" wrapText="1"/>
    </xf>
    <xf numFmtId="171" fontId="81" fillId="2" borderId="6" xfId="2" applyNumberFormat="1" applyFont="1" applyFill="1" applyBorder="1" applyAlignment="1">
      <alignment vertical="center" wrapText="1"/>
    </xf>
    <xf numFmtId="171" fontId="81" fillId="2" borderId="1" xfId="2" applyNumberFormat="1" applyFont="1" applyFill="1" applyBorder="1" applyAlignment="1">
      <alignment vertical="center" wrapText="1"/>
    </xf>
    <xf numFmtId="171" fontId="81" fillId="2" borderId="2" xfId="2" applyNumberFormat="1" applyFont="1" applyFill="1" applyBorder="1" applyAlignment="1">
      <alignment vertical="center" wrapText="1"/>
    </xf>
    <xf numFmtId="171" fontId="81" fillId="3" borderId="6" xfId="2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/>
    <xf numFmtId="3" fontId="9" fillId="0" borderId="0" xfId="0" applyNumberFormat="1" applyFont="1" applyBorder="1" applyAlignment="1"/>
    <xf numFmtId="167" fontId="25" fillId="3" borderId="7" xfId="0" applyNumberFormat="1" applyFont="1" applyFill="1" applyBorder="1" applyAlignment="1">
      <alignment horizontal="center" vertical="center" wrapText="1"/>
    </xf>
    <xf numFmtId="167" fontId="25" fillId="3" borderId="6" xfId="0" applyNumberFormat="1" applyFont="1" applyFill="1" applyBorder="1" applyAlignment="1">
      <alignment horizontal="center" vertical="center" wrapText="1"/>
    </xf>
    <xf numFmtId="167" fontId="25" fillId="3" borderId="4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left" vertical="center"/>
    </xf>
    <xf numFmtId="167" fontId="25" fillId="3" borderId="1" xfId="3" applyNumberFormat="1" applyFont="1" applyFill="1" applyBorder="1" applyAlignment="1">
      <alignment horizontal="center" vertical="center" wrapText="1"/>
    </xf>
    <xf numFmtId="167" fontId="25" fillId="3" borderId="3" xfId="0" applyNumberFormat="1" applyFont="1" applyFill="1" applyBorder="1" applyAlignment="1">
      <alignment horizontal="center" vertical="center" wrapText="1"/>
    </xf>
    <xf numFmtId="171" fontId="20" fillId="3" borderId="1" xfId="2" applyNumberFormat="1" applyFont="1" applyFill="1" applyBorder="1" applyAlignment="1">
      <alignment vertical="center" wrapText="1"/>
    </xf>
    <xf numFmtId="171" fontId="20" fillId="3" borderId="3" xfId="2" applyNumberFormat="1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/>
    </xf>
    <xf numFmtId="167" fontId="25" fillId="3" borderId="6" xfId="3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vertical="center"/>
    </xf>
    <xf numFmtId="169" fontId="74" fillId="3" borderId="6" xfId="2" applyNumberFormat="1" applyFont="1" applyFill="1" applyBorder="1" applyAlignment="1">
      <alignment horizontal="center" vertical="center" wrapText="1"/>
    </xf>
    <xf numFmtId="169" fontId="74" fillId="3" borderId="1" xfId="2" applyNumberFormat="1" applyFont="1" applyFill="1" applyBorder="1" applyAlignment="1">
      <alignment horizontal="center" vertical="center" wrapText="1"/>
    </xf>
    <xf numFmtId="167" fontId="25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169" fontId="74" fillId="3" borderId="3" xfId="2" applyNumberFormat="1" applyFont="1" applyFill="1" applyBorder="1" applyAlignment="1">
      <alignment horizontal="center" vertical="center" wrapText="1"/>
    </xf>
    <xf numFmtId="0" fontId="81" fillId="3" borderId="6" xfId="0" applyFont="1" applyFill="1" applyBorder="1" applyAlignment="1">
      <alignment horizontal="left" vertical="center" wrapText="1"/>
    </xf>
    <xf numFmtId="169" fontId="3" fillId="3" borderId="3" xfId="2" applyNumberFormat="1" applyFont="1" applyFill="1" applyBorder="1" applyAlignment="1">
      <alignment horizontal="center"/>
    </xf>
    <xf numFmtId="169" fontId="3" fillId="3" borderId="4" xfId="2" applyNumberFormat="1" applyFont="1" applyFill="1" applyBorder="1" applyAlignment="1">
      <alignment horizontal="center"/>
    </xf>
    <xf numFmtId="0" fontId="78" fillId="0" borderId="1" xfId="0" applyNumberFormat="1" applyFont="1" applyBorder="1"/>
    <xf numFmtId="3" fontId="78" fillId="0" borderId="1" xfId="0" applyNumberFormat="1" applyFont="1" applyBorder="1"/>
    <xf numFmtId="0" fontId="78" fillId="0" borderId="1" xfId="0" applyFont="1" applyBorder="1"/>
    <xf numFmtId="167" fontId="25" fillId="3" borderId="7" xfId="0" applyNumberFormat="1" applyFont="1" applyFill="1" applyBorder="1" applyAlignment="1">
      <alignment horizontal="center" vertical="center" wrapText="1"/>
    </xf>
    <xf numFmtId="169" fontId="74" fillId="3" borderId="6" xfId="2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left" vertical="center"/>
    </xf>
    <xf numFmtId="3" fontId="7" fillId="3" borderId="7" xfId="0" applyNumberFormat="1" applyFont="1" applyFill="1" applyBorder="1" applyAlignment="1">
      <alignment vertical="center"/>
    </xf>
    <xf numFmtId="167" fontId="25" fillId="3" borderId="6" xfId="3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3" fontId="82" fillId="0" borderId="1" xfId="0" applyNumberFormat="1" applyFont="1" applyFill="1" applyBorder="1" applyAlignment="1">
      <alignment horizontal="right" vertical="center" wrapText="1"/>
    </xf>
    <xf numFmtId="3" fontId="82" fillId="0" borderId="1" xfId="0" applyNumberFormat="1" applyFont="1" applyFill="1" applyBorder="1" applyAlignment="1">
      <alignment horizontal="left" vertical="center" wrapText="1"/>
    </xf>
    <xf numFmtId="3" fontId="81" fillId="0" borderId="1" xfId="4" applyNumberFormat="1" applyFont="1" applyFill="1" applyBorder="1" applyAlignment="1">
      <alignment horizontal="right" vertical="center" wrapText="1"/>
    </xf>
    <xf numFmtId="3" fontId="81" fillId="0" borderId="15" xfId="4" applyNumberFormat="1" applyFont="1" applyFill="1" applyBorder="1" applyAlignment="1">
      <alignment horizontal="right" vertical="center" wrapText="1"/>
    </xf>
    <xf numFmtId="167" fontId="5" fillId="3" borderId="9" xfId="0" applyNumberFormat="1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7" fontId="5" fillId="3" borderId="3" xfId="0" applyNumberFormat="1" applyFont="1" applyFill="1" applyBorder="1" applyAlignment="1">
      <alignment horizontal="center" vertical="center" wrapText="1"/>
    </xf>
    <xf numFmtId="167" fontId="25" fillId="3" borderId="5" xfId="0" applyNumberFormat="1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horizontal="center" vertical="center" wrapText="1"/>
    </xf>
    <xf numFmtId="167" fontId="5" fillId="3" borderId="8" xfId="0" applyNumberFormat="1" applyFont="1" applyFill="1" applyBorder="1" applyAlignment="1">
      <alignment horizontal="center" vertical="center" wrapText="1"/>
    </xf>
    <xf numFmtId="169" fontId="74" fillId="3" borderId="6" xfId="2" applyNumberFormat="1" applyFont="1" applyFill="1" applyBorder="1" applyAlignment="1">
      <alignment horizontal="center" vertical="center" wrapText="1"/>
    </xf>
    <xf numFmtId="169" fontId="74" fillId="3" borderId="1" xfId="2" applyNumberFormat="1" applyFont="1" applyFill="1" applyBorder="1" applyAlignment="1">
      <alignment horizontal="center" vertical="center" wrapText="1"/>
    </xf>
    <xf numFmtId="169" fontId="74" fillId="3" borderId="9" xfId="2" applyNumberFormat="1" applyFont="1" applyFill="1" applyBorder="1" applyAlignment="1">
      <alignment horizontal="center" vertical="center" wrapText="1"/>
    </xf>
    <xf numFmtId="169" fontId="74" fillId="3" borderId="6" xfId="2" applyNumberFormat="1" applyFont="1" applyFill="1" applyBorder="1" applyAlignment="1">
      <alignment horizontal="center" vertical="center" wrapText="1"/>
    </xf>
    <xf numFmtId="169" fontId="74" fillId="3" borderId="6" xfId="2" applyNumberFormat="1" applyFont="1" applyFill="1" applyBorder="1" applyAlignment="1">
      <alignment horizontal="center" vertical="center" wrapText="1"/>
    </xf>
    <xf numFmtId="169" fontId="74" fillId="3" borderId="1" xfId="2" applyNumberFormat="1" applyFont="1" applyFill="1" applyBorder="1" applyAlignment="1">
      <alignment horizontal="center" vertical="center" wrapText="1"/>
    </xf>
    <xf numFmtId="167" fontId="25" fillId="3" borderId="7" xfId="0" applyNumberFormat="1" applyFont="1" applyFill="1" applyBorder="1" applyAlignment="1">
      <alignment horizontal="center" vertical="center" wrapText="1"/>
    </xf>
    <xf numFmtId="167" fontId="25" fillId="3" borderId="9" xfId="0" applyNumberFormat="1" applyFont="1" applyFill="1" applyBorder="1" applyAlignment="1">
      <alignment horizontal="center" vertical="center" wrapText="1"/>
    </xf>
    <xf numFmtId="167" fontId="25" fillId="3" borderId="6" xfId="0" applyNumberFormat="1" applyFont="1" applyFill="1" applyBorder="1" applyAlignment="1">
      <alignment horizontal="center" vertical="center" wrapText="1"/>
    </xf>
    <xf numFmtId="167" fontId="3" fillId="3" borderId="7" xfId="0" applyNumberFormat="1" applyFont="1" applyFill="1" applyBorder="1" applyAlignment="1">
      <alignment vertical="center" wrapText="1"/>
    </xf>
    <xf numFmtId="167" fontId="3" fillId="3" borderId="9" xfId="0" applyNumberFormat="1" applyFont="1" applyFill="1" applyBorder="1" applyAlignment="1">
      <alignment vertical="center" wrapText="1"/>
    </xf>
    <xf numFmtId="167" fontId="3" fillId="3" borderId="6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left" vertical="center"/>
    </xf>
    <xf numFmtId="167" fontId="25" fillId="3" borderId="1" xfId="3" applyNumberFormat="1" applyFont="1" applyFill="1" applyBorder="1" applyAlignment="1">
      <alignment horizontal="center" vertical="center" wrapText="1"/>
    </xf>
    <xf numFmtId="171" fontId="20" fillId="3" borderId="1" xfId="2" applyNumberFormat="1" applyFont="1" applyFill="1" applyBorder="1" applyAlignment="1">
      <alignment vertical="center" wrapText="1"/>
    </xf>
    <xf numFmtId="3" fontId="21" fillId="3" borderId="1" xfId="0" applyNumberFormat="1" applyFont="1" applyFill="1" applyBorder="1" applyAlignment="1">
      <alignment horizontal="left" vertical="center"/>
    </xf>
    <xf numFmtId="3" fontId="21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167" fontId="5" fillId="3" borderId="7" xfId="0" applyNumberFormat="1" applyFont="1" applyFill="1" applyBorder="1" applyAlignment="1">
      <alignment horizontal="center" vertical="center" wrapText="1"/>
    </xf>
    <xf numFmtId="167" fontId="5" fillId="3" borderId="9" xfId="0" applyNumberFormat="1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169" fontId="74" fillId="3" borderId="3" xfId="2" applyNumberFormat="1" applyFont="1" applyFill="1" applyBorder="1" applyAlignment="1">
      <alignment horizontal="center" vertical="center" wrapText="1"/>
    </xf>
    <xf numFmtId="167" fontId="25" fillId="3" borderId="8" xfId="3" applyNumberFormat="1" applyFont="1" applyFill="1" applyBorder="1" applyAlignment="1">
      <alignment horizontal="center" vertical="center" wrapText="1"/>
    </xf>
    <xf numFmtId="167" fontId="25" fillId="3" borderId="6" xfId="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169" fontId="74" fillId="3" borderId="6" xfId="2" applyNumberFormat="1" applyFont="1" applyFill="1" applyBorder="1" applyAlignment="1">
      <alignment horizontal="center" vertical="center" wrapText="1"/>
    </xf>
    <xf numFmtId="167" fontId="25" fillId="3" borderId="1" xfId="0" applyNumberFormat="1" applyFont="1" applyFill="1" applyBorder="1" applyAlignment="1">
      <alignment horizontal="center" vertical="center" wrapText="1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9" xfId="0" applyNumberFormat="1" applyFont="1" applyFill="1" applyBorder="1" applyAlignment="1">
      <alignment horizontal="center" vertical="center"/>
    </xf>
    <xf numFmtId="167" fontId="5" fillId="3" borderId="6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67" fontId="79" fillId="10" borderId="15" xfId="0" applyNumberFormat="1" applyFont="1" applyFill="1" applyBorder="1" applyAlignment="1">
      <alignment horizontal="right"/>
    </xf>
    <xf numFmtId="167" fontId="79" fillId="10" borderId="16" xfId="0" applyNumberFormat="1" applyFont="1" applyFill="1" applyBorder="1" applyAlignment="1">
      <alignment horizontal="right"/>
    </xf>
    <xf numFmtId="167" fontId="79" fillId="10" borderId="10" xfId="0" applyNumberFormat="1" applyFont="1" applyFill="1" applyBorder="1" applyAlignment="1">
      <alignment horizontal="right"/>
    </xf>
    <xf numFmtId="171" fontId="20" fillId="3" borderId="8" xfId="2" applyNumberFormat="1" applyFont="1" applyFill="1" applyBorder="1" applyAlignment="1">
      <alignment vertical="center" wrapText="1"/>
    </xf>
    <xf numFmtId="171" fontId="20" fillId="3" borderId="6" xfId="2" applyNumberFormat="1" applyFont="1" applyFill="1" applyBorder="1" applyAlignment="1">
      <alignment vertical="center" wrapText="1"/>
    </xf>
    <xf numFmtId="3" fontId="7" fillId="3" borderId="8" xfId="0" applyNumberFormat="1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171" fontId="20" fillId="3" borderId="7" xfId="2" applyNumberFormat="1" applyFont="1" applyFill="1" applyBorder="1" applyAlignment="1">
      <alignment vertical="center" wrapText="1"/>
    </xf>
    <xf numFmtId="171" fontId="20" fillId="3" borderId="9" xfId="2" applyNumberFormat="1" applyFont="1" applyFill="1" applyBorder="1" applyAlignment="1">
      <alignment vertical="center" wrapText="1"/>
    </xf>
    <xf numFmtId="3" fontId="21" fillId="3" borderId="7" xfId="0" applyNumberFormat="1" applyFont="1" applyFill="1" applyBorder="1" applyAlignment="1">
      <alignment horizontal="left" vertical="center"/>
    </xf>
    <xf numFmtId="3" fontId="21" fillId="3" borderId="9" xfId="0" applyNumberFormat="1" applyFont="1" applyFill="1" applyBorder="1" applyAlignment="1">
      <alignment horizontal="left" vertical="center"/>
    </xf>
    <xf numFmtId="3" fontId="21" fillId="3" borderId="6" xfId="0" applyNumberFormat="1" applyFont="1" applyFill="1" applyBorder="1" applyAlignment="1">
      <alignment horizontal="left" vertical="center"/>
    </xf>
    <xf numFmtId="3" fontId="7" fillId="3" borderId="7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horizontal="left" vertical="center" wrapText="1"/>
    </xf>
    <xf numFmtId="3" fontId="21" fillId="3" borderId="6" xfId="0" applyNumberFormat="1" applyFont="1" applyFill="1" applyBorder="1" applyAlignment="1">
      <alignment horizontal="left" vertical="center" wrapText="1"/>
    </xf>
    <xf numFmtId="169" fontId="3" fillId="11" borderId="1" xfId="0" applyNumberFormat="1" applyFont="1" applyFill="1" applyBorder="1"/>
  </cellXfs>
  <cellStyles count="9">
    <cellStyle name="Euro" xfId="1"/>
    <cellStyle name="Millares" xfId="2" builtinId="3"/>
    <cellStyle name="Millares [0]" xfId="3" builtinId="6"/>
    <cellStyle name="Millares 2" xfId="4"/>
    <cellStyle name="Millares 4" xfId="8"/>
    <cellStyle name="Normal" xfId="0" builtinId="0"/>
    <cellStyle name="Normal 2" xfId="5"/>
    <cellStyle name="Normal 5" xfId="6"/>
    <cellStyle name="Normal 6" xfId="7"/>
  </cellStyles>
  <dxfs count="24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95249</xdr:colOff>
      <xdr:row>4</xdr:row>
      <xdr:rowOff>285751</xdr:rowOff>
    </xdr:from>
    <xdr:to>
      <xdr:col>38</xdr:col>
      <xdr:colOff>653144</xdr:colOff>
      <xdr:row>18</xdr:row>
      <xdr:rowOff>204471</xdr:rowOff>
    </xdr:to>
    <xdr:pic>
      <xdr:nvPicPr>
        <xdr:cNvPr id="51120" name="Imagen 3">
          <a:extLst>
            <a:ext uri="{FF2B5EF4-FFF2-40B4-BE49-F238E27FC236}">
              <a16:creationId xmlns:a16="http://schemas.microsoft.com/office/drawing/2014/main" xmlns="" id="{00000000-0008-0000-0000-0000B0C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22356" y="5157108"/>
          <a:ext cx="7415894" cy="4014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808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D237"/>
  <sheetViews>
    <sheetView showGridLines="0" tabSelected="1" topLeftCell="D140" zoomScale="68" zoomScaleNormal="68" zoomScaleSheetLayoutView="70" workbookViewId="0">
      <selection activeCell="I152" sqref="I152"/>
    </sheetView>
  </sheetViews>
  <sheetFormatPr baseColWidth="10" defaultRowHeight="17.399999999999999" x14ac:dyDescent="0.3"/>
  <cols>
    <col min="1" max="1" width="9.6640625" bestFit="1" customWidth="1"/>
    <col min="2" max="2" width="10" style="177" customWidth="1"/>
    <col min="3" max="3" width="13.5546875" style="103" customWidth="1"/>
    <col min="4" max="4" width="44.6640625" style="1" customWidth="1"/>
    <col min="5" max="5" width="10.88671875" style="1" bestFit="1" customWidth="1"/>
    <col min="6" max="6" width="38.5546875" style="313" bestFit="1" customWidth="1"/>
    <col min="7" max="7" width="23.6640625" style="26" customWidth="1"/>
    <col min="8" max="8" width="22.44140625" style="21" customWidth="1"/>
    <col min="9" max="9" width="22.109375" style="22" customWidth="1"/>
    <col min="10" max="10" width="20.6640625" style="22" customWidth="1"/>
    <col min="11" max="12" width="22.44140625" style="22" customWidth="1"/>
    <col min="13" max="13" width="21.6640625" style="22" customWidth="1"/>
    <col min="14" max="14" width="22.44140625" style="22" customWidth="1"/>
    <col min="15" max="15" width="21.6640625" style="12" customWidth="1"/>
    <col min="16" max="18" width="22.44140625" style="12" customWidth="1"/>
    <col min="19" max="19" width="24.33203125" style="23" bestFit="1" customWidth="1"/>
    <col min="20" max="20" width="21.44140625" style="23" bestFit="1" customWidth="1"/>
    <col min="21" max="21" width="24.5546875" style="246" customWidth="1"/>
    <col min="22" max="22" width="11.44140625" style="12"/>
    <col min="25" max="25" width="14.88671875" bestFit="1" customWidth="1"/>
    <col min="26" max="26" width="14.109375" bestFit="1" customWidth="1"/>
  </cols>
  <sheetData>
    <row r="1" spans="1:27" ht="15.75" customHeight="1" x14ac:dyDescent="0.3">
      <c r="B1" s="175"/>
      <c r="C1" s="243"/>
      <c r="D1" s="243"/>
      <c r="E1" s="173"/>
      <c r="F1" s="304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244"/>
    </row>
    <row r="2" spans="1:27" ht="21" x14ac:dyDescent="0.4">
      <c r="A2" s="405" t="s">
        <v>201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173"/>
      <c r="U2" s="244"/>
    </row>
    <row r="3" spans="1:27" ht="25.5" customHeight="1" x14ac:dyDescent="0.4">
      <c r="A3" s="397" t="s">
        <v>304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</row>
    <row r="4" spans="1:27" ht="30.75" customHeight="1" x14ac:dyDescent="0.4">
      <c r="A4" s="398" t="s">
        <v>303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</row>
    <row r="5" spans="1:27" s="8" customFormat="1" ht="44.25" customHeight="1" x14ac:dyDescent="0.25">
      <c r="A5" s="247" t="s">
        <v>15</v>
      </c>
      <c r="B5" s="247" t="s">
        <v>12</v>
      </c>
      <c r="C5" s="322" t="s">
        <v>13</v>
      </c>
      <c r="D5" s="247" t="s">
        <v>14</v>
      </c>
      <c r="E5" s="248" t="s">
        <v>16</v>
      </c>
      <c r="F5" s="305" t="s">
        <v>17</v>
      </c>
      <c r="G5" s="249" t="s">
        <v>0</v>
      </c>
      <c r="H5" s="250" t="s">
        <v>1</v>
      </c>
      <c r="I5" s="250" t="s">
        <v>2</v>
      </c>
      <c r="J5" s="250" t="s">
        <v>3</v>
      </c>
      <c r="K5" s="250" t="s">
        <v>4</v>
      </c>
      <c r="L5" s="250" t="s">
        <v>5</v>
      </c>
      <c r="M5" s="250" t="s">
        <v>6</v>
      </c>
      <c r="N5" s="250" t="s">
        <v>7</v>
      </c>
      <c r="O5" s="251" t="s">
        <v>8</v>
      </c>
      <c r="P5" s="250" t="s">
        <v>9</v>
      </c>
      <c r="Q5" s="250" t="s">
        <v>10</v>
      </c>
      <c r="R5" s="250" t="s">
        <v>11</v>
      </c>
      <c r="S5" s="252" t="s">
        <v>23</v>
      </c>
      <c r="T5" s="252" t="s">
        <v>307</v>
      </c>
      <c r="U5" s="253" t="s">
        <v>22</v>
      </c>
      <c r="V5" s="13"/>
    </row>
    <row r="6" spans="1:27" s="262" customFormat="1" ht="21.9" customHeight="1" x14ac:dyDescent="0.25">
      <c r="A6" s="408">
        <v>1</v>
      </c>
      <c r="B6" s="407"/>
      <c r="C6" s="411">
        <v>3720437</v>
      </c>
      <c r="D6" s="412" t="s">
        <v>305</v>
      </c>
      <c r="E6" s="7">
        <v>111</v>
      </c>
      <c r="F6" s="306" t="s">
        <v>18</v>
      </c>
      <c r="G6" s="257">
        <v>19890000</v>
      </c>
      <c r="H6" s="257">
        <v>19890000</v>
      </c>
      <c r="I6" s="257">
        <v>19890000</v>
      </c>
      <c r="J6" s="257">
        <v>19890000</v>
      </c>
      <c r="K6" s="257">
        <v>19890000</v>
      </c>
      <c r="L6" s="257">
        <v>19890000</v>
      </c>
      <c r="M6" s="257">
        <v>19890000</v>
      </c>
      <c r="N6" s="257">
        <v>19890000</v>
      </c>
      <c r="O6" s="257">
        <v>19890000</v>
      </c>
      <c r="P6" s="257">
        <v>19890000</v>
      </c>
      <c r="Q6" s="257">
        <v>19890000</v>
      </c>
      <c r="R6" s="257">
        <v>19890000</v>
      </c>
      <c r="S6" s="258">
        <v>238680000</v>
      </c>
      <c r="T6" s="257">
        <v>19890000</v>
      </c>
      <c r="U6" s="384">
        <v>430495000</v>
      </c>
      <c r="V6" s="260"/>
      <c r="W6" s="261"/>
      <c r="Y6" s="263"/>
    </row>
    <row r="7" spans="1:27" s="262" customFormat="1" ht="21.9" customHeight="1" x14ac:dyDescent="0.25">
      <c r="A7" s="409"/>
      <c r="B7" s="407"/>
      <c r="C7" s="411"/>
      <c r="D7" s="412"/>
      <c r="E7" s="7">
        <v>113</v>
      </c>
      <c r="F7" s="306" t="s">
        <v>19</v>
      </c>
      <c r="G7" s="257">
        <v>9225000</v>
      </c>
      <c r="H7" s="257">
        <v>9225000</v>
      </c>
      <c r="I7" s="257">
        <v>9225000</v>
      </c>
      <c r="J7" s="257">
        <v>9225000</v>
      </c>
      <c r="K7" s="257">
        <v>9225000</v>
      </c>
      <c r="L7" s="257">
        <v>9225000</v>
      </c>
      <c r="M7" s="257">
        <v>9225000</v>
      </c>
      <c r="N7" s="257">
        <v>9225000</v>
      </c>
      <c r="O7" s="257">
        <v>9225000</v>
      </c>
      <c r="P7" s="257">
        <v>9225000</v>
      </c>
      <c r="Q7" s="257">
        <v>9225000</v>
      </c>
      <c r="R7" s="257">
        <v>9225000</v>
      </c>
      <c r="S7" s="257">
        <v>110700000</v>
      </c>
      <c r="T7" s="257">
        <v>9225000</v>
      </c>
      <c r="U7" s="384"/>
      <c r="V7" s="260"/>
      <c r="W7" s="261"/>
      <c r="Y7" s="263"/>
      <c r="AA7" s="261"/>
    </row>
    <row r="8" spans="1:27" s="262" customFormat="1" ht="21.9" customHeight="1" x14ac:dyDescent="0.25">
      <c r="A8" s="409"/>
      <c r="B8" s="407"/>
      <c r="C8" s="411"/>
      <c r="D8" s="412"/>
      <c r="E8" s="7">
        <v>133</v>
      </c>
      <c r="F8" s="306" t="s">
        <v>21</v>
      </c>
      <c r="G8" s="297">
        <v>4000000</v>
      </c>
      <c r="H8" s="297">
        <v>4000000</v>
      </c>
      <c r="I8" s="297">
        <v>4000000</v>
      </c>
      <c r="J8" s="297">
        <v>4000000</v>
      </c>
      <c r="K8" s="297">
        <v>4000000</v>
      </c>
      <c r="L8" s="297">
        <v>4000000</v>
      </c>
      <c r="M8" s="297">
        <v>4000000</v>
      </c>
      <c r="N8" s="297">
        <v>4000000</v>
      </c>
      <c r="O8" s="297">
        <v>4000000</v>
      </c>
      <c r="P8" s="297">
        <v>4000000</v>
      </c>
      <c r="Q8" s="297">
        <v>4000000</v>
      </c>
      <c r="R8" s="257">
        <v>9225000</v>
      </c>
      <c r="S8" s="297">
        <v>48000000</v>
      </c>
      <c r="T8" s="257">
        <v>9225000</v>
      </c>
      <c r="U8" s="384"/>
      <c r="V8" s="260"/>
      <c r="W8" s="261"/>
    </row>
    <row r="9" spans="1:27" s="262" customFormat="1" ht="21.9" customHeight="1" x14ac:dyDescent="0.25">
      <c r="A9" s="410"/>
      <c r="B9" s="407"/>
      <c r="C9" s="411"/>
      <c r="D9" s="412"/>
      <c r="E9" s="7">
        <v>232</v>
      </c>
      <c r="F9" s="306" t="s">
        <v>20</v>
      </c>
      <c r="G9" s="298">
        <v>0</v>
      </c>
      <c r="H9" s="257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64">
        <v>0</v>
      </c>
      <c r="S9" s="258">
        <f t="shared" ref="S9:S75" si="0">SUM(G9:R9)</f>
        <v>0</v>
      </c>
      <c r="T9" s="259">
        <f t="shared" ref="T9:T75" si="1">S9/12</f>
        <v>0</v>
      </c>
      <c r="U9" s="384"/>
      <c r="V9" s="260"/>
      <c r="W9" s="261"/>
      <c r="Y9" s="263"/>
    </row>
    <row r="10" spans="1:27" s="262" customFormat="1" ht="21.75" customHeight="1" x14ac:dyDescent="0.25">
      <c r="A10" s="399">
        <v>2</v>
      </c>
      <c r="B10" s="392"/>
      <c r="C10" s="396">
        <v>4302114</v>
      </c>
      <c r="D10" s="391" t="s">
        <v>306</v>
      </c>
      <c r="E10" s="7">
        <v>111</v>
      </c>
      <c r="F10" s="306" t="s">
        <v>18</v>
      </c>
      <c r="G10" s="257">
        <v>5200000</v>
      </c>
      <c r="H10" s="257">
        <v>5200000</v>
      </c>
      <c r="I10" s="257">
        <v>5200000</v>
      </c>
      <c r="J10" s="257">
        <v>5200000</v>
      </c>
      <c r="K10" s="257">
        <v>5200000</v>
      </c>
      <c r="L10" s="257">
        <v>5200000</v>
      </c>
      <c r="M10" s="257">
        <v>5200000</v>
      </c>
      <c r="N10" s="257">
        <v>5200000</v>
      </c>
      <c r="O10" s="257">
        <v>5200000</v>
      </c>
      <c r="P10" s="257">
        <v>5200000</v>
      </c>
      <c r="Q10" s="257">
        <v>5200000</v>
      </c>
      <c r="R10" s="257">
        <v>5200000</v>
      </c>
      <c r="S10" s="258">
        <f t="shared" si="0"/>
        <v>62400000</v>
      </c>
      <c r="T10" s="259">
        <v>5200000</v>
      </c>
      <c r="U10" s="384">
        <v>91000000</v>
      </c>
      <c r="V10" s="260"/>
      <c r="W10" s="261"/>
    </row>
    <row r="11" spans="1:27" s="262" customFormat="1" ht="21.9" customHeight="1" x14ac:dyDescent="0.25">
      <c r="A11" s="400"/>
      <c r="B11" s="392"/>
      <c r="C11" s="396"/>
      <c r="D11" s="391"/>
      <c r="E11" s="7">
        <v>133</v>
      </c>
      <c r="F11" s="306" t="s">
        <v>21</v>
      </c>
      <c r="G11" s="257">
        <v>1800000</v>
      </c>
      <c r="H11" s="257">
        <v>1800000</v>
      </c>
      <c r="I11" s="257">
        <v>1800000</v>
      </c>
      <c r="J11" s="257">
        <v>1800000</v>
      </c>
      <c r="K11" s="257">
        <v>1800000</v>
      </c>
      <c r="L11" s="257">
        <v>1800000</v>
      </c>
      <c r="M11" s="257">
        <v>1800000</v>
      </c>
      <c r="N11" s="257">
        <v>1800000</v>
      </c>
      <c r="O11" s="257">
        <v>1800000</v>
      </c>
      <c r="P11" s="257">
        <v>1800000</v>
      </c>
      <c r="Q11" s="257">
        <v>1800000</v>
      </c>
      <c r="R11" s="257">
        <v>1800000</v>
      </c>
      <c r="S11" s="258">
        <v>1800000</v>
      </c>
      <c r="T11" s="259">
        <v>1800000</v>
      </c>
      <c r="U11" s="384"/>
      <c r="V11" s="260"/>
      <c r="W11" s="261"/>
    </row>
    <row r="12" spans="1:27" s="262" customFormat="1" ht="21.9" customHeight="1" x14ac:dyDescent="0.25">
      <c r="A12" s="401"/>
      <c r="B12" s="392"/>
      <c r="C12" s="396"/>
      <c r="D12" s="391"/>
      <c r="E12" s="7">
        <v>232</v>
      </c>
      <c r="F12" s="306" t="s">
        <v>20</v>
      </c>
      <c r="G12" s="257"/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8">
        <f t="shared" si="0"/>
        <v>0</v>
      </c>
      <c r="T12" s="259">
        <f t="shared" si="1"/>
        <v>0</v>
      </c>
      <c r="U12" s="384"/>
      <c r="V12" s="260"/>
      <c r="W12" s="261"/>
    </row>
    <row r="13" spans="1:27" s="262" customFormat="1" ht="21.9" customHeight="1" x14ac:dyDescent="0.25">
      <c r="A13" s="377">
        <v>3</v>
      </c>
      <c r="B13" s="385"/>
      <c r="C13" s="388">
        <v>3181739</v>
      </c>
      <c r="D13" s="391" t="s">
        <v>308</v>
      </c>
      <c r="E13" s="7">
        <v>111</v>
      </c>
      <c r="F13" s="306" t="s">
        <v>18</v>
      </c>
      <c r="G13" s="257">
        <v>5000000</v>
      </c>
      <c r="H13" s="257">
        <v>5000000</v>
      </c>
      <c r="I13" s="257">
        <v>5000000</v>
      </c>
      <c r="J13" s="257">
        <v>5000000</v>
      </c>
      <c r="K13" s="257">
        <v>5000000</v>
      </c>
      <c r="L13" s="257">
        <v>5000000</v>
      </c>
      <c r="M13" s="257">
        <v>5000000</v>
      </c>
      <c r="N13" s="257">
        <v>5000000</v>
      </c>
      <c r="O13" s="257">
        <v>5000000</v>
      </c>
      <c r="P13" s="257">
        <v>5000000</v>
      </c>
      <c r="Q13" s="257">
        <v>5000000</v>
      </c>
      <c r="R13" s="257">
        <v>5000000</v>
      </c>
      <c r="S13" s="258">
        <f t="shared" si="0"/>
        <v>60000000</v>
      </c>
      <c r="T13" s="259">
        <f t="shared" si="1"/>
        <v>5000000</v>
      </c>
      <c r="U13" s="384">
        <v>91000000</v>
      </c>
      <c r="V13" s="260"/>
      <c r="W13" s="261"/>
    </row>
    <row r="14" spans="1:27" s="262" customFormat="1" ht="21.9" customHeight="1" x14ac:dyDescent="0.25">
      <c r="A14" s="370"/>
      <c r="B14" s="386"/>
      <c r="C14" s="389"/>
      <c r="D14" s="391"/>
      <c r="E14" s="7">
        <v>133</v>
      </c>
      <c r="F14" s="306" t="s">
        <v>21</v>
      </c>
      <c r="G14" s="257">
        <v>2000000</v>
      </c>
      <c r="H14" s="257">
        <v>2000000</v>
      </c>
      <c r="I14" s="257">
        <v>2000000</v>
      </c>
      <c r="J14" s="257">
        <v>2000000</v>
      </c>
      <c r="K14" s="257">
        <v>2000000</v>
      </c>
      <c r="L14" s="257">
        <v>2000000</v>
      </c>
      <c r="M14" s="257">
        <v>2000000</v>
      </c>
      <c r="N14" s="257">
        <v>2000000</v>
      </c>
      <c r="O14" s="257">
        <v>2000000</v>
      </c>
      <c r="P14" s="257">
        <v>2000000</v>
      </c>
      <c r="Q14" s="257">
        <v>2000000</v>
      </c>
      <c r="R14" s="257">
        <v>2000000</v>
      </c>
      <c r="S14" s="258">
        <v>20000000</v>
      </c>
      <c r="T14" s="259">
        <v>2000000</v>
      </c>
      <c r="U14" s="384"/>
      <c r="V14" s="260"/>
      <c r="W14" s="261"/>
    </row>
    <row r="15" spans="1:27" s="262" customFormat="1" ht="21.9" customHeight="1" x14ac:dyDescent="0.25">
      <c r="A15" s="371"/>
      <c r="B15" s="387"/>
      <c r="C15" s="390"/>
      <c r="D15" s="391"/>
      <c r="E15" s="7">
        <v>232</v>
      </c>
      <c r="F15" s="306" t="s">
        <v>20</v>
      </c>
      <c r="G15" s="257">
        <v>0</v>
      </c>
      <c r="H15" s="257"/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58">
        <f t="shared" si="0"/>
        <v>0</v>
      </c>
      <c r="T15" s="259">
        <f t="shared" si="1"/>
        <v>0</v>
      </c>
      <c r="U15" s="384"/>
      <c r="V15" s="260"/>
      <c r="W15" s="261"/>
    </row>
    <row r="16" spans="1:27" s="262" customFormat="1" ht="21.9" customHeight="1" x14ac:dyDescent="0.25">
      <c r="A16" s="399">
        <v>4</v>
      </c>
      <c r="B16" s="392"/>
      <c r="C16" s="396">
        <v>1379731</v>
      </c>
      <c r="D16" s="391" t="s">
        <v>309</v>
      </c>
      <c r="E16" s="7">
        <v>111</v>
      </c>
      <c r="F16" s="306" t="s">
        <v>18</v>
      </c>
      <c r="G16" s="257">
        <v>3500000</v>
      </c>
      <c r="H16" s="257">
        <v>3500000</v>
      </c>
      <c r="I16" s="257">
        <v>3500000</v>
      </c>
      <c r="J16" s="257">
        <v>3500000</v>
      </c>
      <c r="K16" s="257">
        <v>3500000</v>
      </c>
      <c r="L16" s="257">
        <v>3500000</v>
      </c>
      <c r="M16" s="257">
        <v>3500000</v>
      </c>
      <c r="N16" s="257">
        <v>3500000</v>
      </c>
      <c r="O16" s="257">
        <v>3500000</v>
      </c>
      <c r="P16" s="257">
        <v>3500000</v>
      </c>
      <c r="Q16" s="257">
        <v>3500000</v>
      </c>
      <c r="R16" s="257">
        <v>3500000</v>
      </c>
      <c r="S16" s="258">
        <v>42000000</v>
      </c>
      <c r="T16" s="259">
        <f t="shared" si="1"/>
        <v>3500000</v>
      </c>
      <c r="U16" s="384">
        <v>52000000</v>
      </c>
      <c r="V16" s="260"/>
      <c r="W16" s="261"/>
      <c r="Y16" s="263"/>
    </row>
    <row r="17" spans="1:23" s="262" customFormat="1" ht="21.9" customHeight="1" x14ac:dyDescent="0.25">
      <c r="A17" s="401"/>
      <c r="B17" s="392"/>
      <c r="C17" s="396"/>
      <c r="D17" s="391"/>
      <c r="E17" s="7">
        <v>133</v>
      </c>
      <c r="F17" s="306" t="s">
        <v>21</v>
      </c>
      <c r="G17" s="257">
        <v>500000</v>
      </c>
      <c r="H17" s="257">
        <v>500000</v>
      </c>
      <c r="I17" s="257">
        <v>500000</v>
      </c>
      <c r="J17" s="257">
        <v>500000</v>
      </c>
      <c r="K17" s="257">
        <v>500000</v>
      </c>
      <c r="L17" s="257">
        <v>500000</v>
      </c>
      <c r="M17" s="257">
        <v>500000</v>
      </c>
      <c r="N17" s="257">
        <v>500000</v>
      </c>
      <c r="O17" s="257">
        <v>500000</v>
      </c>
      <c r="P17" s="257">
        <v>500000</v>
      </c>
      <c r="Q17" s="257">
        <v>500000</v>
      </c>
      <c r="R17" s="257">
        <v>500000</v>
      </c>
      <c r="S17" s="258">
        <v>6000000</v>
      </c>
      <c r="T17" s="259">
        <f t="shared" si="1"/>
        <v>500000</v>
      </c>
      <c r="U17" s="384"/>
      <c r="V17" s="260"/>
      <c r="W17" s="261"/>
    </row>
    <row r="18" spans="1:23" s="262" customFormat="1" ht="21.9" customHeight="1" x14ac:dyDescent="0.25">
      <c r="A18" s="399">
        <v>5</v>
      </c>
      <c r="B18" s="392"/>
      <c r="C18" s="393">
        <v>1030557</v>
      </c>
      <c r="D18" s="394" t="s">
        <v>310</v>
      </c>
      <c r="E18" s="7">
        <v>111</v>
      </c>
      <c r="F18" s="306" t="s">
        <v>18</v>
      </c>
      <c r="G18" s="257">
        <v>8800000</v>
      </c>
      <c r="H18" s="257">
        <v>8800000</v>
      </c>
      <c r="I18" s="257">
        <v>8800000</v>
      </c>
      <c r="J18" s="257">
        <v>8800000</v>
      </c>
      <c r="K18" s="257">
        <v>8800000</v>
      </c>
      <c r="L18" s="257">
        <v>8800000</v>
      </c>
      <c r="M18" s="257">
        <v>8800000</v>
      </c>
      <c r="N18" s="257">
        <v>8800000</v>
      </c>
      <c r="O18" s="257">
        <v>8800000</v>
      </c>
      <c r="P18" s="257">
        <v>8800000</v>
      </c>
      <c r="Q18" s="257">
        <v>8800000</v>
      </c>
      <c r="R18" s="257">
        <v>8800000</v>
      </c>
      <c r="S18" s="257">
        <v>105600000</v>
      </c>
      <c r="T18" s="257">
        <v>8800000</v>
      </c>
      <c r="U18" s="384">
        <f>SUM(S18:T19)</f>
        <v>114400000</v>
      </c>
      <c r="V18" s="260"/>
      <c r="W18" s="261"/>
    </row>
    <row r="19" spans="1:23" s="262" customFormat="1" ht="21.9" customHeight="1" x14ac:dyDescent="0.25">
      <c r="A19" s="400"/>
      <c r="B19" s="392"/>
      <c r="C19" s="393"/>
      <c r="D19" s="394"/>
      <c r="E19" s="7">
        <v>133</v>
      </c>
      <c r="F19" s="306" t="s">
        <v>21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8">
        <f>SUM(G19:R19)</f>
        <v>0</v>
      </c>
      <c r="T19" s="259">
        <f>S19/12</f>
        <v>0</v>
      </c>
      <c r="U19" s="384"/>
      <c r="V19" s="260"/>
      <c r="W19" s="261"/>
    </row>
    <row r="20" spans="1:23" s="262" customFormat="1" ht="21.9" customHeight="1" x14ac:dyDescent="0.25">
      <c r="A20" s="400">
        <v>6</v>
      </c>
      <c r="B20" s="392"/>
      <c r="C20" s="395">
        <v>1379732</v>
      </c>
      <c r="D20" s="394" t="s">
        <v>311</v>
      </c>
      <c r="E20" s="7">
        <v>111</v>
      </c>
      <c r="F20" s="306" t="s">
        <v>18</v>
      </c>
      <c r="G20" s="257">
        <v>8800000</v>
      </c>
      <c r="H20" s="257">
        <v>8800000</v>
      </c>
      <c r="I20" s="257">
        <v>8800000</v>
      </c>
      <c r="J20" s="257">
        <v>8800000</v>
      </c>
      <c r="K20" s="257">
        <v>8800000</v>
      </c>
      <c r="L20" s="257">
        <v>8800000</v>
      </c>
      <c r="M20" s="257">
        <v>8800000</v>
      </c>
      <c r="N20" s="257">
        <v>8800000</v>
      </c>
      <c r="O20" s="257">
        <v>8800000</v>
      </c>
      <c r="P20" s="257">
        <v>8800000</v>
      </c>
      <c r="Q20" s="257">
        <v>8800000</v>
      </c>
      <c r="R20" s="257">
        <v>8800000</v>
      </c>
      <c r="S20" s="257">
        <v>105600000</v>
      </c>
      <c r="T20" s="259">
        <f t="shared" si="1"/>
        <v>8800000</v>
      </c>
      <c r="U20" s="384">
        <f>SUM(S20:T21)</f>
        <v>114400000</v>
      </c>
      <c r="V20" s="260"/>
      <c r="W20" s="261"/>
    </row>
    <row r="21" spans="1:23" s="262" customFormat="1" ht="21.9" customHeight="1" x14ac:dyDescent="0.25">
      <c r="A21" s="401"/>
      <c r="B21" s="392"/>
      <c r="C21" s="395"/>
      <c r="D21" s="394"/>
      <c r="E21" s="7">
        <v>232</v>
      </c>
      <c r="F21" s="306" t="s">
        <v>20</v>
      </c>
      <c r="G21" s="257">
        <v>0</v>
      </c>
      <c r="H21" s="257">
        <v>0</v>
      </c>
      <c r="I21" s="257">
        <v>0</v>
      </c>
      <c r="J21" s="257">
        <v>0</v>
      </c>
      <c r="K21" s="257">
        <v>0</v>
      </c>
      <c r="L21" s="257">
        <v>0</v>
      </c>
      <c r="M21" s="257">
        <v>0</v>
      </c>
      <c r="N21" s="257">
        <v>0</v>
      </c>
      <c r="O21" s="257">
        <v>0</v>
      </c>
      <c r="P21" s="257">
        <v>0</v>
      </c>
      <c r="Q21" s="257">
        <v>0</v>
      </c>
      <c r="R21" s="257">
        <v>0</v>
      </c>
      <c r="S21" s="258">
        <f t="shared" si="0"/>
        <v>0</v>
      </c>
      <c r="T21" s="259">
        <f t="shared" si="1"/>
        <v>0</v>
      </c>
      <c r="U21" s="384"/>
      <c r="V21" s="260"/>
      <c r="W21" s="261"/>
    </row>
    <row r="22" spans="1:23" s="262" customFormat="1" ht="21.9" customHeight="1" x14ac:dyDescent="0.25">
      <c r="A22" s="399">
        <v>7</v>
      </c>
      <c r="B22" s="385"/>
      <c r="C22" s="420">
        <v>2119574</v>
      </c>
      <c r="D22" s="422" t="s">
        <v>312</v>
      </c>
      <c r="E22" s="27">
        <v>111</v>
      </c>
      <c r="F22" s="307" t="s">
        <v>18</v>
      </c>
      <c r="G22" s="265">
        <v>6000000</v>
      </c>
      <c r="H22" s="265">
        <v>6000000</v>
      </c>
      <c r="I22" s="265">
        <v>6000000</v>
      </c>
      <c r="J22" s="265">
        <v>6000000</v>
      </c>
      <c r="K22" s="265">
        <v>6000000</v>
      </c>
      <c r="L22" s="265">
        <v>6000000</v>
      </c>
      <c r="M22" s="265">
        <v>6000000</v>
      </c>
      <c r="N22" s="265">
        <v>6000000</v>
      </c>
      <c r="O22" s="265">
        <v>6000000</v>
      </c>
      <c r="P22" s="265">
        <v>6000000</v>
      </c>
      <c r="Q22" s="265">
        <v>6000000</v>
      </c>
      <c r="R22" s="265">
        <v>6000000</v>
      </c>
      <c r="S22" s="258">
        <v>72000000</v>
      </c>
      <c r="T22" s="259">
        <v>6000000</v>
      </c>
      <c r="U22" s="406">
        <v>96000000</v>
      </c>
      <c r="V22" s="260"/>
      <c r="W22" s="261"/>
    </row>
    <row r="23" spans="1:23" s="262" customFormat="1" ht="21.9" customHeight="1" x14ac:dyDescent="0.25">
      <c r="A23" s="400"/>
      <c r="B23" s="386"/>
      <c r="C23" s="421"/>
      <c r="D23" s="423"/>
      <c r="E23" s="27">
        <v>133</v>
      </c>
      <c r="F23" s="306" t="s">
        <v>21</v>
      </c>
      <c r="G23" s="265">
        <v>2000000</v>
      </c>
      <c r="H23" s="265">
        <v>2000000</v>
      </c>
      <c r="I23" s="265">
        <v>2000000</v>
      </c>
      <c r="J23" s="265">
        <v>2000000</v>
      </c>
      <c r="K23" s="265">
        <v>2000000</v>
      </c>
      <c r="L23" s="265">
        <v>2000000</v>
      </c>
      <c r="M23" s="265">
        <v>2000000</v>
      </c>
      <c r="N23" s="265">
        <v>2000000</v>
      </c>
      <c r="O23" s="265">
        <v>2000000</v>
      </c>
      <c r="P23" s="265">
        <v>2000000</v>
      </c>
      <c r="Q23" s="265">
        <v>2000000</v>
      </c>
      <c r="R23" s="265">
        <v>2000000</v>
      </c>
      <c r="S23" s="258">
        <v>24000000</v>
      </c>
      <c r="T23" s="259">
        <v>2000000</v>
      </c>
      <c r="U23" s="406"/>
      <c r="V23" s="260"/>
      <c r="W23" s="261"/>
    </row>
    <row r="24" spans="1:23" s="262" customFormat="1" ht="21.9" customHeight="1" x14ac:dyDescent="0.25">
      <c r="A24" s="401"/>
      <c r="B24" s="387"/>
      <c r="C24" s="417"/>
      <c r="D24" s="424"/>
      <c r="E24" s="7">
        <v>232</v>
      </c>
      <c r="F24" s="306" t="s">
        <v>20</v>
      </c>
      <c r="G24" s="257">
        <v>0</v>
      </c>
      <c r="H24" s="257">
        <v>0</v>
      </c>
      <c r="I24" s="257">
        <v>0</v>
      </c>
      <c r="J24" s="257">
        <v>0</v>
      </c>
      <c r="K24" s="257">
        <v>0</v>
      </c>
      <c r="L24" s="257">
        <v>0</v>
      </c>
      <c r="M24" s="257">
        <v>0</v>
      </c>
      <c r="N24" s="257">
        <v>0</v>
      </c>
      <c r="O24" s="257">
        <v>0</v>
      </c>
      <c r="P24" s="257">
        <v>0</v>
      </c>
      <c r="Q24" s="257">
        <v>0</v>
      </c>
      <c r="R24" s="257">
        <v>0</v>
      </c>
      <c r="S24" s="258">
        <f t="shared" si="0"/>
        <v>0</v>
      </c>
      <c r="T24" s="259">
        <f t="shared" si="1"/>
        <v>0</v>
      </c>
      <c r="U24" s="384"/>
      <c r="V24" s="260"/>
      <c r="W24" s="261"/>
    </row>
    <row r="25" spans="1:23" s="262" customFormat="1" ht="21.9" customHeight="1" x14ac:dyDescent="0.25">
      <c r="A25" s="372">
        <v>8</v>
      </c>
      <c r="B25" s="349"/>
      <c r="C25" s="342">
        <v>4799778</v>
      </c>
      <c r="D25" s="266" t="s">
        <v>313</v>
      </c>
      <c r="E25" s="7">
        <v>111</v>
      </c>
      <c r="F25" s="306" t="s">
        <v>18</v>
      </c>
      <c r="G25" s="257">
        <v>3500000</v>
      </c>
      <c r="H25" s="257">
        <v>3500000</v>
      </c>
      <c r="I25" s="257">
        <v>3500000</v>
      </c>
      <c r="J25" s="257">
        <v>5500000</v>
      </c>
      <c r="K25" s="257">
        <v>5500000</v>
      </c>
      <c r="L25" s="257">
        <v>5500000</v>
      </c>
      <c r="M25" s="257">
        <v>5500000</v>
      </c>
      <c r="N25" s="257">
        <v>5500000</v>
      </c>
      <c r="O25" s="257">
        <v>5500000</v>
      </c>
      <c r="P25" s="257">
        <v>5500000</v>
      </c>
      <c r="Q25" s="257">
        <v>5500000</v>
      </c>
      <c r="R25" s="257">
        <v>5500000</v>
      </c>
      <c r="S25" s="258">
        <f t="shared" si="0"/>
        <v>60000000</v>
      </c>
      <c r="T25" s="259">
        <f t="shared" si="1"/>
        <v>5000000</v>
      </c>
      <c r="U25" s="348">
        <v>60000000</v>
      </c>
      <c r="V25" s="260"/>
      <c r="W25" s="261"/>
    </row>
    <row r="26" spans="1:23" s="262" customFormat="1" ht="21.9" customHeight="1" x14ac:dyDescent="0.25">
      <c r="A26" s="372">
        <v>9</v>
      </c>
      <c r="B26" s="349"/>
      <c r="C26" s="342">
        <v>5593124</v>
      </c>
      <c r="D26" s="266" t="s">
        <v>314</v>
      </c>
      <c r="E26" s="7">
        <v>111</v>
      </c>
      <c r="F26" s="306" t="s">
        <v>18</v>
      </c>
      <c r="G26" s="257">
        <v>4000000</v>
      </c>
      <c r="H26" s="257">
        <v>4000000</v>
      </c>
      <c r="I26" s="257">
        <v>4000000</v>
      </c>
      <c r="J26" s="257">
        <v>4000000</v>
      </c>
      <c r="K26" s="257">
        <v>4000000</v>
      </c>
      <c r="L26" s="257">
        <v>4000000</v>
      </c>
      <c r="M26" s="257">
        <v>4000000</v>
      </c>
      <c r="N26" s="257">
        <v>4000000</v>
      </c>
      <c r="O26" s="257">
        <v>4000000</v>
      </c>
      <c r="P26" s="257">
        <v>4000000</v>
      </c>
      <c r="Q26" s="257">
        <v>4000000</v>
      </c>
      <c r="R26" s="257">
        <v>4000000</v>
      </c>
      <c r="S26" s="258">
        <f t="shared" si="0"/>
        <v>48000000</v>
      </c>
      <c r="T26" s="259">
        <f t="shared" si="1"/>
        <v>4000000</v>
      </c>
      <c r="U26" s="348">
        <v>48000000</v>
      </c>
      <c r="V26" s="260"/>
      <c r="W26" s="261"/>
    </row>
    <row r="27" spans="1:23" s="262" customFormat="1" ht="21.9" customHeight="1" x14ac:dyDescent="0.25">
      <c r="A27" s="372">
        <v>10</v>
      </c>
      <c r="B27" s="349"/>
      <c r="C27" s="342">
        <v>1995973</v>
      </c>
      <c r="D27" s="266" t="s">
        <v>315</v>
      </c>
      <c r="E27" s="7">
        <v>111</v>
      </c>
      <c r="F27" s="306" t="s">
        <v>18</v>
      </c>
      <c r="G27" s="257">
        <v>6000000</v>
      </c>
      <c r="H27" s="257">
        <v>6000000</v>
      </c>
      <c r="I27" s="257">
        <v>6000000</v>
      </c>
      <c r="J27" s="257">
        <v>6000000</v>
      </c>
      <c r="K27" s="257">
        <v>6000000</v>
      </c>
      <c r="L27" s="257">
        <v>6000000</v>
      </c>
      <c r="M27" s="257">
        <v>6000000</v>
      </c>
      <c r="N27" s="257">
        <v>6000000</v>
      </c>
      <c r="O27" s="257">
        <v>6000000</v>
      </c>
      <c r="P27" s="257">
        <v>6000000</v>
      </c>
      <c r="Q27" s="257">
        <v>6000000</v>
      </c>
      <c r="R27" s="257">
        <v>6000000</v>
      </c>
      <c r="S27" s="258">
        <f t="shared" si="0"/>
        <v>72000000</v>
      </c>
      <c r="T27" s="259">
        <f t="shared" si="1"/>
        <v>6000000</v>
      </c>
      <c r="U27" s="348">
        <v>72000000</v>
      </c>
      <c r="V27" s="260"/>
      <c r="W27" s="261"/>
    </row>
    <row r="28" spans="1:23" s="262" customFormat="1" ht="21.9" customHeight="1" x14ac:dyDescent="0.25">
      <c r="A28" s="372">
        <v>11</v>
      </c>
      <c r="B28" s="340"/>
      <c r="C28" s="342">
        <v>3527353</v>
      </c>
      <c r="D28" s="266" t="s">
        <v>316</v>
      </c>
      <c r="E28" s="7">
        <v>111</v>
      </c>
      <c r="F28" s="306" t="s">
        <v>18</v>
      </c>
      <c r="G28" s="257">
        <v>8800000</v>
      </c>
      <c r="H28" s="257">
        <v>8800000</v>
      </c>
      <c r="I28" s="257">
        <v>8800000</v>
      </c>
      <c r="J28" s="257">
        <v>8800000</v>
      </c>
      <c r="K28" s="257">
        <v>8800000</v>
      </c>
      <c r="L28" s="257">
        <v>8800000</v>
      </c>
      <c r="M28" s="257">
        <v>8800000</v>
      </c>
      <c r="N28" s="257">
        <v>8800000</v>
      </c>
      <c r="O28" s="257">
        <v>8800000</v>
      </c>
      <c r="P28" s="257">
        <v>8800000</v>
      </c>
      <c r="Q28" s="257">
        <v>8800000</v>
      </c>
      <c r="R28" s="257">
        <v>8800000</v>
      </c>
      <c r="S28" s="258">
        <f t="shared" si="0"/>
        <v>105600000</v>
      </c>
      <c r="T28" s="259">
        <f t="shared" si="1"/>
        <v>8800000</v>
      </c>
      <c r="U28" s="348">
        <v>105600000</v>
      </c>
      <c r="V28" s="260"/>
      <c r="W28" s="261"/>
    </row>
    <row r="29" spans="1:23" s="272" customFormat="1" ht="21.9" customHeight="1" thickBot="1" x14ac:dyDescent="0.3">
      <c r="A29" s="372">
        <v>12</v>
      </c>
      <c r="B29" s="341"/>
      <c r="C29" s="343">
        <v>5403609</v>
      </c>
      <c r="D29" s="268" t="s">
        <v>317</v>
      </c>
      <c r="E29" s="269">
        <v>111</v>
      </c>
      <c r="F29" s="308" t="s">
        <v>18</v>
      </c>
      <c r="G29" s="354">
        <v>5000000</v>
      </c>
      <c r="H29" s="354">
        <v>5000000</v>
      </c>
      <c r="I29" s="354">
        <v>5000000</v>
      </c>
      <c r="J29" s="354">
        <v>5000000</v>
      </c>
      <c r="K29" s="354">
        <v>5000000</v>
      </c>
      <c r="L29" s="354">
        <v>5000000</v>
      </c>
      <c r="M29" s="354">
        <v>5000000</v>
      </c>
      <c r="N29" s="354">
        <v>5000000</v>
      </c>
      <c r="O29" s="354">
        <v>5000000</v>
      </c>
      <c r="P29" s="354">
        <v>5000000</v>
      </c>
      <c r="Q29" s="354">
        <v>5000000</v>
      </c>
      <c r="R29" s="354">
        <v>5000000</v>
      </c>
      <c r="S29" s="258">
        <f t="shared" si="0"/>
        <v>60000000</v>
      </c>
      <c r="T29" s="259">
        <f t="shared" si="1"/>
        <v>5000000</v>
      </c>
      <c r="U29" s="352">
        <v>60000000</v>
      </c>
      <c r="V29" s="270"/>
      <c r="W29" s="271"/>
    </row>
    <row r="30" spans="1:23" s="262" customFormat="1" ht="21.9" customHeight="1" x14ac:dyDescent="0.25">
      <c r="A30" s="372">
        <v>13</v>
      </c>
      <c r="B30" s="337"/>
      <c r="C30" s="351"/>
      <c r="D30" s="339" t="s">
        <v>319</v>
      </c>
      <c r="E30" s="27">
        <v>144</v>
      </c>
      <c r="F30" s="307" t="s">
        <v>18</v>
      </c>
      <c r="G30" s="265"/>
      <c r="H30" s="265">
        <v>3000000</v>
      </c>
      <c r="I30" s="265">
        <v>3000000</v>
      </c>
      <c r="J30" s="265">
        <v>3000000</v>
      </c>
      <c r="K30" s="265">
        <v>3000000</v>
      </c>
      <c r="L30" s="265">
        <v>3000000</v>
      </c>
      <c r="M30" s="265">
        <v>3000000</v>
      </c>
      <c r="N30" s="265">
        <v>3000000</v>
      </c>
      <c r="O30" s="265">
        <v>3000000</v>
      </c>
      <c r="P30" s="265">
        <v>3000000</v>
      </c>
      <c r="Q30" s="265">
        <v>3000000</v>
      </c>
      <c r="R30" s="265">
        <v>3000000</v>
      </c>
      <c r="S30" s="258">
        <v>33000000</v>
      </c>
      <c r="T30" s="259">
        <f t="shared" si="1"/>
        <v>2750000</v>
      </c>
      <c r="U30" s="347">
        <v>33000000</v>
      </c>
      <c r="V30" s="260"/>
      <c r="W30" s="261"/>
    </row>
    <row r="31" spans="1:23" s="262" customFormat="1" ht="21.9" customHeight="1" x14ac:dyDescent="0.25">
      <c r="A31" s="399">
        <v>14</v>
      </c>
      <c r="B31" s="407"/>
      <c r="C31" s="396">
        <v>2264924</v>
      </c>
      <c r="D31" s="394" t="s">
        <v>318</v>
      </c>
      <c r="E31" s="7">
        <v>144</v>
      </c>
      <c r="F31" s="306" t="s">
        <v>18</v>
      </c>
      <c r="G31" s="257">
        <v>4000000</v>
      </c>
      <c r="H31" s="257">
        <v>4000000</v>
      </c>
      <c r="I31" s="257">
        <v>4000000</v>
      </c>
      <c r="J31" s="257">
        <v>4000000</v>
      </c>
      <c r="K31" s="257">
        <v>4000000</v>
      </c>
      <c r="L31" s="257">
        <v>4000000</v>
      </c>
      <c r="M31" s="257">
        <v>4000000</v>
      </c>
      <c r="N31" s="257">
        <v>4000000</v>
      </c>
      <c r="O31" s="257">
        <v>4000000</v>
      </c>
      <c r="P31" s="257">
        <v>4000000</v>
      </c>
      <c r="Q31" s="257">
        <v>4000000</v>
      </c>
      <c r="R31" s="257">
        <v>4000000</v>
      </c>
      <c r="S31" s="258">
        <f t="shared" si="0"/>
        <v>48000000</v>
      </c>
      <c r="T31" s="259">
        <f t="shared" si="1"/>
        <v>4000000</v>
      </c>
      <c r="U31" s="384">
        <v>6000000</v>
      </c>
      <c r="V31" s="260"/>
      <c r="W31" s="261"/>
    </row>
    <row r="32" spans="1:23" s="262" customFormat="1" ht="21.9" customHeight="1" x14ac:dyDescent="0.25">
      <c r="A32" s="401"/>
      <c r="B32" s="407"/>
      <c r="C32" s="396"/>
      <c r="D32" s="394"/>
      <c r="E32" s="7">
        <v>113</v>
      </c>
      <c r="F32" s="306" t="s">
        <v>21</v>
      </c>
      <c r="G32" s="257">
        <v>1000000</v>
      </c>
      <c r="H32" s="257">
        <v>1000000</v>
      </c>
      <c r="I32" s="257">
        <v>1000000</v>
      </c>
      <c r="J32" s="257">
        <v>1000000</v>
      </c>
      <c r="K32" s="257">
        <v>1000000</v>
      </c>
      <c r="L32" s="257">
        <v>1000000</v>
      </c>
      <c r="M32" s="257">
        <v>1000000</v>
      </c>
      <c r="N32" s="257">
        <v>1000000</v>
      </c>
      <c r="O32" s="257">
        <v>1000000</v>
      </c>
      <c r="P32" s="257">
        <v>1000000</v>
      </c>
      <c r="Q32" s="257">
        <v>1000000</v>
      </c>
      <c r="R32" s="257">
        <v>1000000</v>
      </c>
      <c r="S32" s="258">
        <f t="shared" si="0"/>
        <v>12000000</v>
      </c>
      <c r="T32" s="259">
        <f t="shared" si="1"/>
        <v>1000000</v>
      </c>
      <c r="U32" s="384"/>
      <c r="V32" s="260"/>
      <c r="W32" s="261"/>
    </row>
    <row r="33" spans="1:25" s="262" customFormat="1" ht="21.9" customHeight="1" x14ac:dyDescent="0.25">
      <c r="A33" s="399">
        <v>15</v>
      </c>
      <c r="B33" s="385"/>
      <c r="C33" s="425">
        <v>5455896</v>
      </c>
      <c r="D33" s="427" t="s">
        <v>320</v>
      </c>
      <c r="E33" s="7">
        <v>144</v>
      </c>
      <c r="F33" s="306" t="s">
        <v>18</v>
      </c>
      <c r="G33" s="257">
        <v>3500000</v>
      </c>
      <c r="H33" s="257">
        <v>3500000</v>
      </c>
      <c r="I33" s="257">
        <v>3500000</v>
      </c>
      <c r="J33" s="257">
        <v>3500000</v>
      </c>
      <c r="K33" s="257">
        <v>3500000</v>
      </c>
      <c r="L33" s="257">
        <v>3500000</v>
      </c>
      <c r="M33" s="257">
        <v>3500000</v>
      </c>
      <c r="N33" s="257">
        <v>3500000</v>
      </c>
      <c r="O33" s="257">
        <v>3500000</v>
      </c>
      <c r="P33" s="257">
        <v>3500000</v>
      </c>
      <c r="Q33" s="257">
        <v>3500000</v>
      </c>
      <c r="R33" s="257">
        <v>3500000</v>
      </c>
      <c r="S33" s="258">
        <f t="shared" si="0"/>
        <v>42000000</v>
      </c>
      <c r="T33" s="259">
        <f t="shared" si="1"/>
        <v>3500000</v>
      </c>
      <c r="U33" s="384">
        <v>60000000</v>
      </c>
      <c r="V33" s="260"/>
      <c r="W33" s="261"/>
    </row>
    <row r="34" spans="1:25" s="262" customFormat="1" ht="21.9" customHeight="1" x14ac:dyDescent="0.25">
      <c r="A34" s="401"/>
      <c r="B34" s="387"/>
      <c r="C34" s="426"/>
      <c r="D34" s="428"/>
      <c r="E34" s="7">
        <v>113</v>
      </c>
      <c r="F34" s="306" t="s">
        <v>21</v>
      </c>
      <c r="G34" s="257">
        <v>1500000</v>
      </c>
      <c r="H34" s="257">
        <v>1500000</v>
      </c>
      <c r="I34" s="257">
        <v>1500000</v>
      </c>
      <c r="J34" s="257">
        <v>1500000</v>
      </c>
      <c r="K34" s="257">
        <v>1500000</v>
      </c>
      <c r="L34" s="257">
        <v>1500000</v>
      </c>
      <c r="M34" s="257">
        <v>1500000</v>
      </c>
      <c r="N34" s="257">
        <v>1500000</v>
      </c>
      <c r="O34" s="257">
        <v>1500000</v>
      </c>
      <c r="P34" s="257">
        <v>1500000</v>
      </c>
      <c r="Q34" s="257">
        <v>1500000</v>
      </c>
      <c r="R34" s="257">
        <v>1500000</v>
      </c>
      <c r="S34" s="258">
        <f t="shared" si="0"/>
        <v>18000000</v>
      </c>
      <c r="T34" s="259">
        <f t="shared" si="1"/>
        <v>1500000</v>
      </c>
      <c r="U34" s="384"/>
      <c r="V34" s="260"/>
      <c r="W34" s="261"/>
    </row>
    <row r="35" spans="1:25" s="262" customFormat="1" ht="21.9" customHeight="1" x14ac:dyDescent="0.25">
      <c r="A35" s="372">
        <v>16</v>
      </c>
      <c r="B35" s="349"/>
      <c r="C35" s="350">
        <v>5580055</v>
      </c>
      <c r="D35" s="266" t="s">
        <v>321</v>
      </c>
      <c r="E35" s="7">
        <v>144</v>
      </c>
      <c r="F35" s="306" t="s">
        <v>18</v>
      </c>
      <c r="G35" s="257">
        <v>4000000</v>
      </c>
      <c r="H35" s="257">
        <v>4000000</v>
      </c>
      <c r="I35" s="257">
        <v>4000000</v>
      </c>
      <c r="J35" s="257">
        <v>4000000</v>
      </c>
      <c r="K35" s="257">
        <v>4000000</v>
      </c>
      <c r="L35" s="257">
        <v>4000000</v>
      </c>
      <c r="M35" s="257">
        <v>4000000</v>
      </c>
      <c r="N35" s="257">
        <v>4000000</v>
      </c>
      <c r="O35" s="257">
        <v>4000000</v>
      </c>
      <c r="P35" s="257">
        <v>4000000</v>
      </c>
      <c r="Q35" s="257">
        <v>4000000</v>
      </c>
      <c r="R35" s="257">
        <v>4000000</v>
      </c>
      <c r="S35" s="258">
        <f t="shared" si="0"/>
        <v>48000000</v>
      </c>
      <c r="T35" s="259">
        <f t="shared" si="1"/>
        <v>4000000</v>
      </c>
      <c r="U35" s="348">
        <v>48000000</v>
      </c>
      <c r="V35" s="260"/>
      <c r="W35" s="261"/>
    </row>
    <row r="36" spans="1:25" s="272" customFormat="1" ht="21.9" customHeight="1" thickBot="1" x14ac:dyDescent="0.3">
      <c r="A36" s="373">
        <v>17</v>
      </c>
      <c r="B36" s="341"/>
      <c r="C36" s="344">
        <v>5340100</v>
      </c>
      <c r="D36" s="274" t="s">
        <v>322</v>
      </c>
      <c r="E36" s="269">
        <v>144</v>
      </c>
      <c r="F36" s="308" t="s">
        <v>18</v>
      </c>
      <c r="G36" s="354">
        <v>5000000</v>
      </c>
      <c r="H36" s="354">
        <v>5000000</v>
      </c>
      <c r="I36" s="354">
        <v>5000000</v>
      </c>
      <c r="J36" s="354">
        <v>5000000</v>
      </c>
      <c r="K36" s="354">
        <v>5000000</v>
      </c>
      <c r="L36" s="354">
        <v>5000000</v>
      </c>
      <c r="M36" s="354">
        <v>5000000</v>
      </c>
      <c r="N36" s="354">
        <v>5000000</v>
      </c>
      <c r="O36" s="354">
        <v>5000000</v>
      </c>
      <c r="P36" s="354">
        <v>5000000</v>
      </c>
      <c r="Q36" s="354">
        <v>5000000</v>
      </c>
      <c r="R36" s="354">
        <v>5000000</v>
      </c>
      <c r="S36" s="258">
        <f t="shared" si="0"/>
        <v>60000000</v>
      </c>
      <c r="T36" s="259">
        <f t="shared" si="1"/>
        <v>5000000</v>
      </c>
      <c r="U36" s="348">
        <v>60000000</v>
      </c>
      <c r="V36" s="270"/>
      <c r="W36" s="271"/>
    </row>
    <row r="37" spans="1:25" s="272" customFormat="1" ht="21.9" customHeight="1" thickBot="1" x14ac:dyDescent="0.3">
      <c r="A37" s="372">
        <v>17</v>
      </c>
      <c r="B37" s="341"/>
      <c r="C37" s="344">
        <v>4407567</v>
      </c>
      <c r="D37" s="275" t="s">
        <v>323</v>
      </c>
      <c r="E37" s="269">
        <v>144</v>
      </c>
      <c r="F37" s="308" t="s">
        <v>18</v>
      </c>
      <c r="G37" s="354">
        <v>3500000</v>
      </c>
      <c r="H37" s="354">
        <v>3500000</v>
      </c>
      <c r="I37" s="354">
        <v>3500000</v>
      </c>
      <c r="J37" s="354">
        <v>3500000</v>
      </c>
      <c r="K37" s="354">
        <v>3500000</v>
      </c>
      <c r="L37" s="354">
        <v>3500000</v>
      </c>
      <c r="M37" s="354">
        <v>3500000</v>
      </c>
      <c r="N37" s="354">
        <v>3500000</v>
      </c>
      <c r="O37" s="354">
        <v>3500000</v>
      </c>
      <c r="P37" s="354">
        <v>3500000</v>
      </c>
      <c r="Q37" s="354">
        <v>3500000</v>
      </c>
      <c r="R37" s="354">
        <v>3500000</v>
      </c>
      <c r="S37" s="258">
        <f t="shared" si="0"/>
        <v>42000000</v>
      </c>
      <c r="T37" s="259">
        <f t="shared" si="1"/>
        <v>3500000</v>
      </c>
      <c r="U37" s="348">
        <v>42000000</v>
      </c>
      <c r="V37" s="270"/>
      <c r="W37" s="271"/>
    </row>
    <row r="38" spans="1:25" s="262" customFormat="1" ht="21.9" customHeight="1" thickBot="1" x14ac:dyDescent="0.3">
      <c r="A38" s="373">
        <v>18</v>
      </c>
      <c r="B38" s="345"/>
      <c r="C38" s="351">
        <v>5610468</v>
      </c>
      <c r="D38" s="277" t="s">
        <v>324</v>
      </c>
      <c r="E38" s="27">
        <v>145</v>
      </c>
      <c r="F38" s="307" t="s">
        <v>25</v>
      </c>
      <c r="G38" s="265">
        <v>7500000</v>
      </c>
      <c r="H38" s="265">
        <v>8800000</v>
      </c>
      <c r="I38" s="265">
        <v>8800000</v>
      </c>
      <c r="J38" s="265">
        <v>8800000</v>
      </c>
      <c r="K38" s="265">
        <v>8800000</v>
      </c>
      <c r="L38" s="265">
        <v>8800000</v>
      </c>
      <c r="M38" s="265">
        <v>8800000</v>
      </c>
      <c r="N38" s="265">
        <v>8800000</v>
      </c>
      <c r="O38" s="265">
        <v>8800000</v>
      </c>
      <c r="P38" s="265">
        <v>8800000</v>
      </c>
      <c r="Q38" s="265">
        <v>8800000</v>
      </c>
      <c r="R38" s="265">
        <v>8800000</v>
      </c>
      <c r="S38" s="258">
        <f t="shared" si="0"/>
        <v>104300000</v>
      </c>
      <c r="T38" s="259">
        <f t="shared" si="1"/>
        <v>8691666.666666666</v>
      </c>
      <c r="U38" s="348">
        <v>104300000</v>
      </c>
      <c r="V38" s="260"/>
      <c r="W38" s="261"/>
    </row>
    <row r="39" spans="1:25" s="285" customFormat="1" ht="21.9" customHeight="1" x14ac:dyDescent="0.25">
      <c r="A39" s="378">
        <v>19</v>
      </c>
      <c r="B39" s="403"/>
      <c r="C39" s="416">
        <v>2119569</v>
      </c>
      <c r="D39" s="418" t="s">
        <v>325</v>
      </c>
      <c r="E39" s="7">
        <v>144</v>
      </c>
      <c r="F39" s="306" t="s">
        <v>18</v>
      </c>
      <c r="G39" s="257">
        <v>10000000</v>
      </c>
      <c r="H39" s="257">
        <v>10000000</v>
      </c>
      <c r="I39" s="257">
        <v>10000000</v>
      </c>
      <c r="J39" s="257">
        <v>10000000</v>
      </c>
      <c r="K39" s="257">
        <v>10000000</v>
      </c>
      <c r="L39" s="257">
        <v>10000000</v>
      </c>
      <c r="M39" s="257">
        <v>10000000</v>
      </c>
      <c r="N39" s="257">
        <v>10000000</v>
      </c>
      <c r="O39" s="257">
        <v>10000000</v>
      </c>
      <c r="P39" s="257">
        <v>10000000</v>
      </c>
      <c r="Q39" s="257">
        <v>10000000</v>
      </c>
      <c r="R39" s="257">
        <v>10000000</v>
      </c>
      <c r="S39" s="258">
        <f t="shared" si="0"/>
        <v>120000000</v>
      </c>
      <c r="T39" s="259">
        <f t="shared" si="1"/>
        <v>10000000</v>
      </c>
      <c r="U39" s="384">
        <v>132000000</v>
      </c>
      <c r="V39" s="283"/>
      <c r="W39" s="284"/>
    </row>
    <row r="40" spans="1:25" s="285" customFormat="1" ht="21.9" customHeight="1" thickBot="1" x14ac:dyDescent="0.3">
      <c r="A40" s="371"/>
      <c r="B40" s="404"/>
      <c r="C40" s="417"/>
      <c r="D40" s="419"/>
      <c r="E40" s="278">
        <v>113</v>
      </c>
      <c r="F40" s="309" t="s">
        <v>21</v>
      </c>
      <c r="G40" s="257">
        <v>1000000</v>
      </c>
      <c r="H40" s="257">
        <v>1000000</v>
      </c>
      <c r="I40" s="257">
        <v>1000000</v>
      </c>
      <c r="J40" s="257">
        <v>1000000</v>
      </c>
      <c r="K40" s="257">
        <v>1000000</v>
      </c>
      <c r="L40" s="257">
        <v>1000000</v>
      </c>
      <c r="M40" s="257">
        <v>1000000</v>
      </c>
      <c r="N40" s="257">
        <v>1000000</v>
      </c>
      <c r="O40" s="257">
        <v>1000000</v>
      </c>
      <c r="P40" s="257">
        <v>1000000</v>
      </c>
      <c r="Q40" s="257">
        <v>1000000</v>
      </c>
      <c r="R40" s="257">
        <v>1000000</v>
      </c>
      <c r="S40" s="258">
        <v>12000000</v>
      </c>
      <c r="T40" s="259">
        <f t="shared" si="1"/>
        <v>1000000</v>
      </c>
      <c r="U40" s="402"/>
      <c r="V40" s="283"/>
      <c r="W40" s="284"/>
    </row>
    <row r="41" spans="1:25" s="285" customFormat="1" ht="21.9" customHeight="1" thickBot="1" x14ac:dyDescent="0.3">
      <c r="A41" s="372">
        <v>20</v>
      </c>
      <c r="B41" s="349"/>
      <c r="C41" s="350">
        <v>5403615</v>
      </c>
      <c r="D41" s="266" t="s">
        <v>326</v>
      </c>
      <c r="E41" s="7">
        <v>144</v>
      </c>
      <c r="F41" s="306" t="s">
        <v>18</v>
      </c>
      <c r="G41" s="257">
        <v>4000000</v>
      </c>
      <c r="H41" s="257">
        <v>4000000</v>
      </c>
      <c r="I41" s="257">
        <v>4000000</v>
      </c>
      <c r="J41" s="257">
        <v>4000000</v>
      </c>
      <c r="K41" s="257">
        <v>4000000</v>
      </c>
      <c r="L41" s="257">
        <v>4000000</v>
      </c>
      <c r="M41" s="257">
        <v>4000000</v>
      </c>
      <c r="N41" s="257">
        <v>4000000</v>
      </c>
      <c r="O41" s="257">
        <v>4000000</v>
      </c>
      <c r="P41" s="257">
        <v>4000000</v>
      </c>
      <c r="Q41" s="257">
        <v>4000000</v>
      </c>
      <c r="R41" s="257">
        <v>4000000</v>
      </c>
      <c r="S41" s="258">
        <f t="shared" si="0"/>
        <v>48000000</v>
      </c>
      <c r="T41" s="259">
        <f t="shared" si="1"/>
        <v>4000000</v>
      </c>
      <c r="U41" s="348">
        <v>48000000</v>
      </c>
      <c r="V41" s="283"/>
      <c r="W41" s="284"/>
    </row>
    <row r="42" spans="1:25" s="285" customFormat="1" ht="21.9" customHeight="1" x14ac:dyDescent="0.25">
      <c r="A42" s="378">
        <v>21</v>
      </c>
      <c r="B42" s="349"/>
      <c r="C42" s="350">
        <v>6125465</v>
      </c>
      <c r="D42" s="266" t="s">
        <v>327</v>
      </c>
      <c r="E42" s="7">
        <v>144</v>
      </c>
      <c r="F42" s="306" t="s">
        <v>18</v>
      </c>
      <c r="G42" s="257">
        <v>3800000</v>
      </c>
      <c r="H42" s="257">
        <v>3800000</v>
      </c>
      <c r="I42" s="257">
        <v>3800000</v>
      </c>
      <c r="J42" s="257">
        <v>3800000</v>
      </c>
      <c r="K42" s="257">
        <v>3800000</v>
      </c>
      <c r="L42" s="257">
        <v>3800000</v>
      </c>
      <c r="M42" s="257">
        <v>3800000</v>
      </c>
      <c r="N42" s="257">
        <v>3800000</v>
      </c>
      <c r="O42" s="257">
        <v>3800000</v>
      </c>
      <c r="P42" s="257">
        <v>3800000</v>
      </c>
      <c r="Q42" s="257">
        <v>3800000</v>
      </c>
      <c r="R42" s="257">
        <v>3800000</v>
      </c>
      <c r="S42" s="258">
        <f t="shared" si="0"/>
        <v>45600000</v>
      </c>
      <c r="T42" s="259">
        <f t="shared" si="1"/>
        <v>3800000</v>
      </c>
      <c r="U42" s="348">
        <v>45600000</v>
      </c>
      <c r="V42" s="283"/>
      <c r="W42" s="284"/>
    </row>
    <row r="43" spans="1:25" s="285" customFormat="1" ht="21.9" customHeight="1" x14ac:dyDescent="0.25">
      <c r="A43" s="371">
        <v>22</v>
      </c>
      <c r="B43" s="349"/>
      <c r="C43" s="346">
        <v>6206893</v>
      </c>
      <c r="D43" s="266" t="s">
        <v>328</v>
      </c>
      <c r="E43" s="7">
        <v>144</v>
      </c>
      <c r="F43" s="306" t="s">
        <v>18</v>
      </c>
      <c r="G43" s="257"/>
      <c r="H43" s="257"/>
      <c r="I43" s="257"/>
      <c r="J43" s="257">
        <v>7500000</v>
      </c>
      <c r="K43" s="257">
        <v>4500000</v>
      </c>
      <c r="L43" s="257">
        <v>4500000</v>
      </c>
      <c r="M43" s="257">
        <v>4500000</v>
      </c>
      <c r="N43" s="257">
        <v>4500000</v>
      </c>
      <c r="O43" s="257">
        <v>4500000</v>
      </c>
      <c r="P43" s="257">
        <v>4500000</v>
      </c>
      <c r="Q43" s="257">
        <v>3800000</v>
      </c>
      <c r="R43" s="257">
        <v>3800000</v>
      </c>
      <c r="S43" s="258">
        <f t="shared" si="0"/>
        <v>42100000</v>
      </c>
      <c r="T43" s="259">
        <f t="shared" si="1"/>
        <v>3508333.3333333335</v>
      </c>
      <c r="U43" s="348">
        <v>42100000</v>
      </c>
      <c r="V43" s="283"/>
      <c r="W43" s="284"/>
    </row>
    <row r="44" spans="1:25" s="285" customFormat="1" ht="21.9" customHeight="1" thickBot="1" x14ac:dyDescent="0.3">
      <c r="A44" s="372">
        <v>23</v>
      </c>
      <c r="B44" s="349"/>
      <c r="C44" s="346">
        <v>4675992</v>
      </c>
      <c r="D44" s="266" t="s">
        <v>329</v>
      </c>
      <c r="E44" s="7">
        <v>144</v>
      </c>
      <c r="F44" s="306" t="s">
        <v>18</v>
      </c>
      <c r="G44" s="257">
        <v>3000000</v>
      </c>
      <c r="H44" s="257">
        <v>3000000</v>
      </c>
      <c r="I44" s="257">
        <v>3000000</v>
      </c>
      <c r="J44" s="257">
        <v>3000000</v>
      </c>
      <c r="K44" s="257">
        <v>3000000</v>
      </c>
      <c r="L44" s="257">
        <v>3000000</v>
      </c>
      <c r="M44" s="257">
        <v>3000000</v>
      </c>
      <c r="N44" s="257">
        <v>3000000</v>
      </c>
      <c r="O44" s="257">
        <v>3000000</v>
      </c>
      <c r="P44" s="257">
        <v>3000000</v>
      </c>
      <c r="Q44" s="257">
        <v>3000000</v>
      </c>
      <c r="R44" s="257">
        <v>3000000</v>
      </c>
      <c r="S44" s="258">
        <f t="shared" si="0"/>
        <v>36000000</v>
      </c>
      <c r="T44" s="259">
        <f t="shared" si="1"/>
        <v>3000000</v>
      </c>
      <c r="U44" s="348">
        <v>36000000</v>
      </c>
      <c r="V44" s="283"/>
      <c r="W44" s="284"/>
    </row>
    <row r="45" spans="1:25" s="272" customFormat="1" ht="33.75" customHeight="1" thickBot="1" x14ac:dyDescent="0.3">
      <c r="A45" s="378">
        <v>24</v>
      </c>
      <c r="B45" s="338"/>
      <c r="C45" s="323">
        <v>6153748</v>
      </c>
      <c r="D45" s="286" t="s">
        <v>330</v>
      </c>
      <c r="E45" s="287">
        <v>144</v>
      </c>
      <c r="F45" s="310" t="s">
        <v>18</v>
      </c>
      <c r="G45" s="355">
        <v>8000000</v>
      </c>
      <c r="H45" s="355">
        <v>8000000</v>
      </c>
      <c r="I45" s="355">
        <v>8000000</v>
      </c>
      <c r="J45" s="355">
        <v>8000000</v>
      </c>
      <c r="K45" s="355">
        <v>8000000</v>
      </c>
      <c r="L45" s="355">
        <v>8000000</v>
      </c>
      <c r="M45" s="355">
        <v>8000000</v>
      </c>
      <c r="N45" s="355">
        <v>8000000</v>
      </c>
      <c r="O45" s="355">
        <v>8000000</v>
      </c>
      <c r="P45" s="355">
        <v>8000000</v>
      </c>
      <c r="Q45" s="355">
        <v>8000000</v>
      </c>
      <c r="R45" s="355">
        <v>8000000</v>
      </c>
      <c r="S45" s="292">
        <f t="shared" si="0"/>
        <v>96000000</v>
      </c>
      <c r="T45" s="293">
        <f t="shared" si="1"/>
        <v>8000000</v>
      </c>
      <c r="U45" s="288">
        <v>96000000</v>
      </c>
      <c r="V45" s="270"/>
      <c r="W45" s="271"/>
    </row>
    <row r="46" spans="1:25" s="262" customFormat="1" ht="21.9" customHeight="1" x14ac:dyDescent="0.25">
      <c r="A46" s="371">
        <v>25</v>
      </c>
      <c r="B46" s="374"/>
      <c r="C46" s="376">
        <v>7214437</v>
      </c>
      <c r="D46" s="375" t="s">
        <v>331</v>
      </c>
      <c r="E46" s="27">
        <v>145</v>
      </c>
      <c r="F46" s="307" t="s">
        <v>25</v>
      </c>
      <c r="G46" s="265"/>
      <c r="H46" s="265"/>
      <c r="I46" s="265"/>
      <c r="J46" s="265">
        <v>8800000</v>
      </c>
      <c r="K46" s="265">
        <v>8800000</v>
      </c>
      <c r="L46" s="265">
        <v>8800000</v>
      </c>
      <c r="M46" s="265">
        <v>8800000</v>
      </c>
      <c r="N46" s="265">
        <v>8800000</v>
      </c>
      <c r="O46" s="265">
        <v>8800000</v>
      </c>
      <c r="P46" s="265">
        <v>8800000</v>
      </c>
      <c r="Q46" s="265">
        <v>8800000</v>
      </c>
      <c r="R46" s="265">
        <v>8800000</v>
      </c>
      <c r="S46" s="258">
        <f t="shared" si="0"/>
        <v>79200000</v>
      </c>
      <c r="T46" s="259">
        <f t="shared" si="1"/>
        <v>6600000</v>
      </c>
      <c r="U46" s="379">
        <v>79200000</v>
      </c>
      <c r="V46" s="260"/>
      <c r="W46" s="261"/>
      <c r="Y46" s="261"/>
    </row>
    <row r="47" spans="1:25" s="282" customFormat="1" ht="21.9" customHeight="1" x14ac:dyDescent="0.25">
      <c r="A47" s="372">
        <v>26</v>
      </c>
      <c r="B47" s="359"/>
      <c r="C47" s="362">
        <v>1205013</v>
      </c>
      <c r="D47" s="361" t="s">
        <v>332</v>
      </c>
      <c r="E47" s="278">
        <v>145</v>
      </c>
      <c r="F47" s="309" t="s">
        <v>25</v>
      </c>
      <c r="G47" s="279">
        <v>6600000</v>
      </c>
      <c r="H47" s="279">
        <v>6600000</v>
      </c>
      <c r="I47" s="279">
        <v>6600000</v>
      </c>
      <c r="J47" s="279">
        <v>6600000</v>
      </c>
      <c r="K47" s="279">
        <v>6600000</v>
      </c>
      <c r="L47" s="279">
        <v>6600000</v>
      </c>
      <c r="M47" s="279">
        <v>6600000</v>
      </c>
      <c r="N47" s="279">
        <v>6600000</v>
      </c>
      <c r="O47" s="279">
        <v>6600000</v>
      </c>
      <c r="P47" s="279">
        <v>6600000</v>
      </c>
      <c r="Q47" s="279">
        <v>9900000</v>
      </c>
      <c r="R47" s="279">
        <v>9900000</v>
      </c>
      <c r="S47" s="289">
        <f t="shared" si="0"/>
        <v>85800000</v>
      </c>
      <c r="T47" s="290">
        <f t="shared" si="1"/>
        <v>7150000</v>
      </c>
      <c r="U47" s="380">
        <v>85800000</v>
      </c>
      <c r="V47" s="280"/>
      <c r="W47" s="281"/>
    </row>
    <row r="48" spans="1:25" s="282" customFormat="1" ht="21.9" customHeight="1" x14ac:dyDescent="0.25">
      <c r="A48" s="371">
        <v>28</v>
      </c>
      <c r="B48" s="336"/>
      <c r="C48" s="299">
        <v>4815578</v>
      </c>
      <c r="D48" s="299" t="s">
        <v>333</v>
      </c>
      <c r="E48" s="278">
        <v>145</v>
      </c>
      <c r="F48" s="309" t="s">
        <v>25</v>
      </c>
      <c r="G48" s="279">
        <v>8800000</v>
      </c>
      <c r="H48" s="279">
        <v>8800000</v>
      </c>
      <c r="I48" s="279">
        <v>8800000</v>
      </c>
      <c r="J48" s="279"/>
      <c r="K48" s="279"/>
      <c r="L48" s="279"/>
      <c r="M48" s="279"/>
      <c r="N48" s="279"/>
      <c r="O48" s="279"/>
      <c r="P48" s="279"/>
      <c r="Q48" s="279"/>
      <c r="R48" s="279"/>
      <c r="S48" s="289">
        <f t="shared" si="0"/>
        <v>26400000</v>
      </c>
      <c r="T48" s="290">
        <f t="shared" si="1"/>
        <v>2200000</v>
      </c>
      <c r="U48" s="381">
        <v>26400000</v>
      </c>
      <c r="V48" s="280"/>
      <c r="W48" s="281"/>
    </row>
    <row r="49" spans="1:23" s="282" customFormat="1" ht="21.9" customHeight="1" thickBot="1" x14ac:dyDescent="0.3">
      <c r="A49" s="372">
        <v>29</v>
      </c>
      <c r="B49" s="336"/>
      <c r="C49" s="299">
        <v>1997665</v>
      </c>
      <c r="D49" s="300" t="s">
        <v>335</v>
      </c>
      <c r="E49" s="278">
        <v>145</v>
      </c>
      <c r="F49" s="309" t="s">
        <v>25</v>
      </c>
      <c r="G49" s="279">
        <v>8800000</v>
      </c>
      <c r="H49" s="279">
        <v>8800000</v>
      </c>
      <c r="I49" s="279">
        <v>8800000</v>
      </c>
      <c r="J49" s="279">
        <v>8800000</v>
      </c>
      <c r="K49" s="279">
        <v>8800000</v>
      </c>
      <c r="L49" s="279">
        <v>8800000</v>
      </c>
      <c r="M49" s="279">
        <v>8800000</v>
      </c>
      <c r="N49" s="279">
        <v>8800000</v>
      </c>
      <c r="O49" s="279">
        <v>8800000</v>
      </c>
      <c r="P49" s="279">
        <v>8800000</v>
      </c>
      <c r="Q49" s="279">
        <v>8800000</v>
      </c>
      <c r="R49" s="279">
        <v>8800000</v>
      </c>
      <c r="S49" s="289">
        <f t="shared" si="0"/>
        <v>105600000</v>
      </c>
      <c r="T49" s="290">
        <f t="shared" si="1"/>
        <v>8800000</v>
      </c>
      <c r="U49" s="291">
        <v>105600000</v>
      </c>
      <c r="V49" s="280"/>
      <c r="W49" s="281"/>
    </row>
    <row r="50" spans="1:23" s="285" customFormat="1" ht="21.9" customHeight="1" x14ac:dyDescent="0.25">
      <c r="A50" s="378">
        <v>30</v>
      </c>
      <c r="B50" s="349"/>
      <c r="C50" s="299">
        <v>1528386</v>
      </c>
      <c r="D50" s="300" t="s">
        <v>334</v>
      </c>
      <c r="E50" s="278">
        <v>145</v>
      </c>
      <c r="F50" s="309" t="s">
        <v>25</v>
      </c>
      <c r="G50" s="257"/>
      <c r="H50" s="257"/>
      <c r="I50" s="257"/>
      <c r="J50" s="257"/>
      <c r="K50" s="257"/>
      <c r="L50" s="257">
        <v>8800000</v>
      </c>
      <c r="M50" s="257">
        <v>8800000</v>
      </c>
      <c r="N50" s="257">
        <v>8800000</v>
      </c>
      <c r="O50" s="257">
        <v>8800000</v>
      </c>
      <c r="P50" s="257">
        <v>8800000</v>
      </c>
      <c r="Q50" s="257">
        <v>8800000</v>
      </c>
      <c r="R50" s="257">
        <v>8800000</v>
      </c>
      <c r="S50" s="289">
        <f t="shared" si="0"/>
        <v>61600000</v>
      </c>
      <c r="T50" s="290">
        <f t="shared" si="1"/>
        <v>5133333.333333333</v>
      </c>
      <c r="U50" s="291">
        <v>61600000</v>
      </c>
      <c r="V50" s="283"/>
      <c r="W50" s="284"/>
    </row>
    <row r="51" spans="1:23" s="285" customFormat="1" ht="21.9" customHeight="1" x14ac:dyDescent="0.25">
      <c r="A51" s="371">
        <v>31</v>
      </c>
      <c r="B51" s="349"/>
      <c r="C51" s="299">
        <v>3949127</v>
      </c>
      <c r="D51" s="300" t="s">
        <v>336</v>
      </c>
      <c r="E51" s="278">
        <v>145</v>
      </c>
      <c r="F51" s="309" t="s">
        <v>25</v>
      </c>
      <c r="G51" s="257"/>
      <c r="H51" s="257"/>
      <c r="I51" s="257"/>
      <c r="J51" s="257">
        <v>5573333</v>
      </c>
      <c r="K51" s="257">
        <v>8800000</v>
      </c>
      <c r="L51" s="257">
        <v>4400000</v>
      </c>
      <c r="M51" s="257">
        <v>4400000</v>
      </c>
      <c r="N51" s="257">
        <v>4400000</v>
      </c>
      <c r="O51" s="257">
        <v>4400000</v>
      </c>
      <c r="P51" s="257">
        <v>4400000</v>
      </c>
      <c r="Q51" s="257">
        <v>4400000</v>
      </c>
      <c r="R51" s="257">
        <v>4400000</v>
      </c>
      <c r="S51" s="289">
        <f t="shared" si="0"/>
        <v>45173333</v>
      </c>
      <c r="T51" s="290">
        <f t="shared" si="1"/>
        <v>3764444.4166666665</v>
      </c>
      <c r="U51" s="291">
        <v>45173333</v>
      </c>
      <c r="V51" s="283"/>
      <c r="W51" s="284"/>
    </row>
    <row r="52" spans="1:23" s="285" customFormat="1" ht="21.9" customHeight="1" thickBot="1" x14ac:dyDescent="0.3">
      <c r="A52" s="372">
        <v>32</v>
      </c>
      <c r="B52" s="349"/>
      <c r="C52" s="299">
        <v>1485543</v>
      </c>
      <c r="D52" s="299" t="s">
        <v>337</v>
      </c>
      <c r="E52" s="278">
        <v>145</v>
      </c>
      <c r="F52" s="309" t="s">
        <v>25</v>
      </c>
      <c r="G52" s="257">
        <v>5000000</v>
      </c>
      <c r="H52" s="257">
        <v>5000000</v>
      </c>
      <c r="I52" s="257">
        <v>5000000</v>
      </c>
      <c r="J52" s="257">
        <v>5000000</v>
      </c>
      <c r="K52" s="257">
        <v>5000000</v>
      </c>
      <c r="L52" s="257">
        <v>5000000</v>
      </c>
      <c r="M52" s="257">
        <v>5000000</v>
      </c>
      <c r="N52" s="257">
        <v>5000000</v>
      </c>
      <c r="O52" s="257">
        <v>5000000</v>
      </c>
      <c r="P52" s="257">
        <v>5000000</v>
      </c>
      <c r="Q52" s="257">
        <v>5000000</v>
      </c>
      <c r="R52" s="257">
        <v>5000000</v>
      </c>
      <c r="S52" s="289">
        <f t="shared" si="0"/>
        <v>60000000</v>
      </c>
      <c r="T52" s="290">
        <f t="shared" si="1"/>
        <v>5000000</v>
      </c>
      <c r="U52" s="291">
        <v>60000000</v>
      </c>
      <c r="V52" s="283"/>
      <c r="W52" s="284"/>
    </row>
    <row r="53" spans="1:23" s="285" customFormat="1" ht="21.9" customHeight="1" x14ac:dyDescent="0.25">
      <c r="A53" s="378">
        <v>33</v>
      </c>
      <c r="B53" s="349"/>
      <c r="C53" s="299">
        <v>610704</v>
      </c>
      <c r="D53" s="300" t="s">
        <v>338</v>
      </c>
      <c r="E53" s="278">
        <v>145</v>
      </c>
      <c r="F53" s="309" t="s">
        <v>25</v>
      </c>
      <c r="G53" s="257">
        <v>8800000</v>
      </c>
      <c r="H53" s="257">
        <v>8800000</v>
      </c>
      <c r="I53" s="257">
        <v>8800000</v>
      </c>
      <c r="J53" s="257">
        <v>8800000</v>
      </c>
      <c r="K53" s="257">
        <v>8800000</v>
      </c>
      <c r="L53" s="257">
        <v>8800000</v>
      </c>
      <c r="M53" s="257">
        <v>8800000</v>
      </c>
      <c r="N53" s="257">
        <v>8800000</v>
      </c>
      <c r="O53" s="257">
        <v>8800000</v>
      </c>
      <c r="P53" s="257">
        <v>8800000</v>
      </c>
      <c r="Q53" s="257">
        <v>8800000</v>
      </c>
      <c r="R53" s="257">
        <v>8800000</v>
      </c>
      <c r="S53" s="289">
        <f t="shared" si="0"/>
        <v>105600000</v>
      </c>
      <c r="T53" s="290">
        <f t="shared" si="1"/>
        <v>8800000</v>
      </c>
      <c r="U53" s="291">
        <v>105600000</v>
      </c>
      <c r="V53" s="283"/>
      <c r="W53" s="284"/>
    </row>
    <row r="54" spans="1:23" s="285" customFormat="1" ht="21.9" customHeight="1" x14ac:dyDescent="0.25">
      <c r="A54" s="371">
        <v>34</v>
      </c>
      <c r="B54" s="349"/>
      <c r="C54" s="299">
        <v>1360847</v>
      </c>
      <c r="D54" s="299" t="s">
        <v>339</v>
      </c>
      <c r="E54" s="278">
        <v>145</v>
      </c>
      <c r="F54" s="309" t="s">
        <v>25</v>
      </c>
      <c r="G54" s="257">
        <v>7700000</v>
      </c>
      <c r="H54" s="257">
        <v>7700000</v>
      </c>
      <c r="I54" s="257">
        <v>7700000</v>
      </c>
      <c r="J54" s="257">
        <v>7700000</v>
      </c>
      <c r="K54" s="257">
        <v>7700000</v>
      </c>
      <c r="L54" s="257">
        <v>7700000</v>
      </c>
      <c r="M54" s="257">
        <v>7700000</v>
      </c>
      <c r="N54" s="257">
        <v>7700000</v>
      </c>
      <c r="O54" s="257">
        <v>7700000</v>
      </c>
      <c r="P54" s="257">
        <v>7700000</v>
      </c>
      <c r="Q54" s="257">
        <v>7700000</v>
      </c>
      <c r="R54" s="257">
        <v>7700000</v>
      </c>
      <c r="S54" s="289">
        <f t="shared" si="0"/>
        <v>92400000</v>
      </c>
      <c r="T54" s="290">
        <f t="shared" si="1"/>
        <v>7700000</v>
      </c>
      <c r="U54" s="291">
        <v>92400000</v>
      </c>
      <c r="V54" s="283"/>
      <c r="W54" s="284"/>
    </row>
    <row r="55" spans="1:23" s="285" customFormat="1" ht="21.9" customHeight="1" thickBot="1" x14ac:dyDescent="0.3">
      <c r="A55" s="372">
        <v>35</v>
      </c>
      <c r="B55" s="349"/>
      <c r="C55" s="299">
        <v>1001434</v>
      </c>
      <c r="D55" s="299" t="s">
        <v>340</v>
      </c>
      <c r="E55" s="278">
        <v>145</v>
      </c>
      <c r="F55" s="309" t="s">
        <v>25</v>
      </c>
      <c r="G55" s="257">
        <v>8800000</v>
      </c>
      <c r="H55" s="257">
        <v>8800000</v>
      </c>
      <c r="I55" s="257">
        <v>8800000</v>
      </c>
      <c r="J55" s="257">
        <v>8800000</v>
      </c>
      <c r="K55" s="257">
        <v>8800000</v>
      </c>
      <c r="L55" s="257">
        <v>8800000</v>
      </c>
      <c r="M55" s="257">
        <v>8800000</v>
      </c>
      <c r="N55" s="257">
        <v>8800000</v>
      </c>
      <c r="O55" s="257">
        <v>8800000</v>
      </c>
      <c r="P55" s="257">
        <v>8800000</v>
      </c>
      <c r="Q55" s="257">
        <v>8800000</v>
      </c>
      <c r="R55" s="257">
        <v>8800000</v>
      </c>
      <c r="S55" s="289">
        <f t="shared" si="0"/>
        <v>105600000</v>
      </c>
      <c r="T55" s="290">
        <f t="shared" si="1"/>
        <v>8800000</v>
      </c>
      <c r="U55" s="291">
        <v>114400000</v>
      </c>
      <c r="V55" s="283"/>
      <c r="W55" s="284"/>
    </row>
    <row r="56" spans="1:23" s="285" customFormat="1" ht="21.9" customHeight="1" x14ac:dyDescent="0.25">
      <c r="A56" s="378">
        <v>36</v>
      </c>
      <c r="B56" s="349"/>
      <c r="C56" s="299">
        <v>1155673</v>
      </c>
      <c r="D56" s="299" t="s">
        <v>341</v>
      </c>
      <c r="E56" s="278">
        <v>145</v>
      </c>
      <c r="F56" s="309" t="s">
        <v>25</v>
      </c>
      <c r="G56" s="257">
        <v>8800000</v>
      </c>
      <c r="H56" s="257">
        <v>8800000</v>
      </c>
      <c r="I56" s="257">
        <v>8800000</v>
      </c>
      <c r="J56" s="257">
        <v>8800000</v>
      </c>
      <c r="K56" s="257">
        <v>8800000</v>
      </c>
      <c r="L56" s="257">
        <v>8800000</v>
      </c>
      <c r="M56" s="257">
        <v>8800000</v>
      </c>
      <c r="N56" s="257">
        <v>8800000</v>
      </c>
      <c r="O56" s="257">
        <v>8800000</v>
      </c>
      <c r="P56" s="257">
        <v>8800000</v>
      </c>
      <c r="Q56" s="257">
        <v>8800000</v>
      </c>
      <c r="R56" s="257">
        <v>8800000</v>
      </c>
      <c r="S56" s="289">
        <f t="shared" si="0"/>
        <v>105600000</v>
      </c>
      <c r="T56" s="290">
        <f t="shared" si="1"/>
        <v>8800000</v>
      </c>
      <c r="U56" s="291">
        <f t="shared" ref="U56:U58" si="2">SUM(S56:T56)</f>
        <v>114400000</v>
      </c>
      <c r="V56" s="283"/>
      <c r="W56" s="284"/>
    </row>
    <row r="57" spans="1:23" s="285" customFormat="1" ht="21.9" customHeight="1" x14ac:dyDescent="0.25">
      <c r="A57" s="371">
        <v>37</v>
      </c>
      <c r="B57" s="349"/>
      <c r="C57" s="299"/>
      <c r="D57" s="301" t="s">
        <v>342</v>
      </c>
      <c r="E57" s="7">
        <v>145</v>
      </c>
      <c r="F57" s="306" t="s">
        <v>25</v>
      </c>
      <c r="G57" s="257">
        <v>7250000</v>
      </c>
      <c r="H57" s="257">
        <v>7250000</v>
      </c>
      <c r="I57" s="257">
        <v>7250000</v>
      </c>
      <c r="J57" s="257">
        <v>7250000</v>
      </c>
      <c r="K57" s="257">
        <v>7250000</v>
      </c>
      <c r="L57" s="257">
        <v>7250000</v>
      </c>
      <c r="M57" s="257">
        <v>7250000</v>
      </c>
      <c r="N57" s="257">
        <v>7250000</v>
      </c>
      <c r="O57" s="257">
        <v>7250000</v>
      </c>
      <c r="P57" s="257">
        <v>7250000</v>
      </c>
      <c r="Q57" s="257">
        <v>7250000</v>
      </c>
      <c r="R57" s="257">
        <v>7250000</v>
      </c>
      <c r="S57" s="289">
        <f t="shared" si="0"/>
        <v>87000000</v>
      </c>
      <c r="T57" s="290">
        <f t="shared" si="1"/>
        <v>7250000</v>
      </c>
      <c r="U57" s="291">
        <f t="shared" si="2"/>
        <v>94250000</v>
      </c>
      <c r="V57" s="283"/>
      <c r="W57" s="284"/>
    </row>
    <row r="58" spans="1:23" s="285" customFormat="1" ht="21.9" customHeight="1" thickBot="1" x14ac:dyDescent="0.3">
      <c r="A58" s="372">
        <v>38</v>
      </c>
      <c r="B58" s="349"/>
      <c r="C58" s="299">
        <v>2237466</v>
      </c>
      <c r="D58" s="301" t="s">
        <v>343</v>
      </c>
      <c r="E58" s="7">
        <v>111</v>
      </c>
      <c r="F58" s="306" t="s">
        <v>18</v>
      </c>
      <c r="G58" s="257">
        <v>5000000</v>
      </c>
      <c r="H58" s="257">
        <v>5000000</v>
      </c>
      <c r="I58" s="257">
        <v>5000000</v>
      </c>
      <c r="J58" s="257">
        <v>5000000</v>
      </c>
      <c r="K58" s="257">
        <v>5000000</v>
      </c>
      <c r="L58" s="257">
        <v>5000000</v>
      </c>
      <c r="M58" s="257">
        <v>5000000</v>
      </c>
      <c r="N58" s="257">
        <v>5000000</v>
      </c>
      <c r="O58" s="257">
        <v>5000000</v>
      </c>
      <c r="P58" s="257">
        <v>5000000</v>
      </c>
      <c r="Q58" s="257">
        <v>5000000</v>
      </c>
      <c r="R58" s="257">
        <v>5000000</v>
      </c>
      <c r="S58" s="258">
        <f t="shared" si="0"/>
        <v>60000000</v>
      </c>
      <c r="T58" s="259">
        <f t="shared" si="1"/>
        <v>5000000</v>
      </c>
      <c r="U58" s="291">
        <f t="shared" si="2"/>
        <v>65000000</v>
      </c>
      <c r="V58" s="283"/>
      <c r="W58" s="284"/>
    </row>
    <row r="59" spans="1:23" s="262" customFormat="1" ht="23.25" customHeight="1" x14ac:dyDescent="0.25">
      <c r="A59" s="378">
        <v>39</v>
      </c>
      <c r="B59" s="345"/>
      <c r="C59" s="325">
        <v>5201766</v>
      </c>
      <c r="D59" s="314" t="s">
        <v>344</v>
      </c>
      <c r="E59" s="7">
        <v>144</v>
      </c>
      <c r="F59" s="307" t="s">
        <v>18</v>
      </c>
      <c r="G59" s="257"/>
      <c r="H59" s="257"/>
      <c r="I59" s="257">
        <v>3000000</v>
      </c>
      <c r="J59" s="257">
        <v>3000000</v>
      </c>
      <c r="K59" s="257">
        <v>3000000</v>
      </c>
      <c r="L59" s="257">
        <v>3000000</v>
      </c>
      <c r="M59" s="257">
        <v>3000000</v>
      </c>
      <c r="N59" s="257">
        <v>3000000</v>
      </c>
      <c r="O59" s="257">
        <v>3000000</v>
      </c>
      <c r="P59" s="257">
        <v>3000000</v>
      </c>
      <c r="Q59" s="257">
        <v>3000000</v>
      </c>
      <c r="R59" s="257">
        <v>3000000</v>
      </c>
      <c r="S59" s="258">
        <v>30000000</v>
      </c>
      <c r="T59" s="259">
        <v>30000000</v>
      </c>
      <c r="U59" s="347">
        <f>SUM(S59:T59)</f>
        <v>60000000</v>
      </c>
      <c r="V59" s="260"/>
      <c r="W59" s="261"/>
    </row>
    <row r="60" spans="1:23" s="262" customFormat="1" ht="23.25" customHeight="1" x14ac:dyDescent="0.25">
      <c r="A60" s="371">
        <v>40</v>
      </c>
      <c r="B60" s="267"/>
      <c r="C60" s="324">
        <v>6135319</v>
      </c>
      <c r="D60" s="314" t="s">
        <v>345</v>
      </c>
      <c r="E60" s="7">
        <v>144</v>
      </c>
      <c r="F60" s="306" t="s">
        <v>18</v>
      </c>
      <c r="G60" s="257">
        <v>3500000</v>
      </c>
      <c r="H60" s="257">
        <v>3500000</v>
      </c>
      <c r="I60" s="257">
        <v>3500000</v>
      </c>
      <c r="J60" s="257">
        <v>3500000</v>
      </c>
      <c r="K60" s="257">
        <v>3500000</v>
      </c>
      <c r="L60" s="257">
        <v>3500000</v>
      </c>
      <c r="M60" s="257">
        <v>3500000</v>
      </c>
      <c r="N60" s="257">
        <v>5000000</v>
      </c>
      <c r="O60" s="257">
        <v>3500000</v>
      </c>
      <c r="P60" s="257">
        <v>3500000</v>
      </c>
      <c r="Q60" s="257">
        <v>3500000</v>
      </c>
      <c r="R60" s="257">
        <v>3500000</v>
      </c>
      <c r="S60" s="258">
        <f t="shared" si="0"/>
        <v>43500000</v>
      </c>
      <c r="T60" s="259">
        <f t="shared" si="1"/>
        <v>3625000</v>
      </c>
      <c r="U60" s="273">
        <f>SUM(S60:T60)</f>
        <v>47125000</v>
      </c>
      <c r="V60" s="260"/>
      <c r="W60" s="261"/>
    </row>
    <row r="61" spans="1:23" s="262" customFormat="1" ht="23.25" customHeight="1" thickBot="1" x14ac:dyDescent="0.3">
      <c r="A61" s="372">
        <v>41</v>
      </c>
      <c r="B61" s="276"/>
      <c r="C61" s="324">
        <v>2242880</v>
      </c>
      <c r="D61" s="314" t="s">
        <v>346</v>
      </c>
      <c r="E61" s="7">
        <v>144</v>
      </c>
      <c r="F61" s="306" t="s">
        <v>18</v>
      </c>
      <c r="G61" s="257">
        <v>7000000</v>
      </c>
      <c r="H61" s="257">
        <v>7000000</v>
      </c>
      <c r="I61" s="257">
        <v>7000000</v>
      </c>
      <c r="J61" s="257">
        <v>7000000</v>
      </c>
      <c r="K61" s="257">
        <v>7000000</v>
      </c>
      <c r="L61" s="257">
        <v>7000000</v>
      </c>
      <c r="M61" s="257">
        <v>7000000</v>
      </c>
      <c r="N61" s="257">
        <v>7000000</v>
      </c>
      <c r="O61" s="257">
        <v>7000000</v>
      </c>
      <c r="P61" s="257">
        <v>7000000</v>
      </c>
      <c r="Q61" s="257">
        <v>7000000</v>
      </c>
      <c r="R61" s="257">
        <v>7000000</v>
      </c>
      <c r="S61" s="258">
        <f t="shared" si="0"/>
        <v>84000000</v>
      </c>
      <c r="T61" s="259">
        <f t="shared" si="1"/>
        <v>7000000</v>
      </c>
      <c r="U61" s="273">
        <f t="shared" ref="U61:U103" si="3">SUM(S61:T61)</f>
        <v>91000000</v>
      </c>
      <c r="V61" s="260"/>
      <c r="W61" s="261"/>
    </row>
    <row r="62" spans="1:23" s="262" customFormat="1" ht="23.25" customHeight="1" x14ac:dyDescent="0.25">
      <c r="A62" s="378">
        <v>42</v>
      </c>
      <c r="B62" s="276"/>
      <c r="C62" s="324">
        <v>6170924</v>
      </c>
      <c r="D62" s="314" t="s">
        <v>347</v>
      </c>
      <c r="E62" s="7">
        <v>144</v>
      </c>
      <c r="F62" s="306" t="s">
        <v>18</v>
      </c>
      <c r="G62" s="257"/>
      <c r="H62" s="257"/>
      <c r="I62" s="257">
        <v>1000000</v>
      </c>
      <c r="J62" s="257">
        <v>1000000</v>
      </c>
      <c r="K62" s="257">
        <v>1000000</v>
      </c>
      <c r="L62" s="257">
        <v>1000000</v>
      </c>
      <c r="M62" s="257">
        <v>1000000</v>
      </c>
      <c r="N62" s="257">
        <v>2550307</v>
      </c>
      <c r="O62" s="257">
        <v>2550307</v>
      </c>
      <c r="P62" s="257">
        <v>2550307</v>
      </c>
      <c r="Q62" s="257">
        <v>2550307</v>
      </c>
      <c r="R62" s="257">
        <v>2550307</v>
      </c>
      <c r="S62" s="258">
        <f t="shared" si="0"/>
        <v>17751535</v>
      </c>
      <c r="T62" s="259">
        <f t="shared" si="1"/>
        <v>1479294.5833333333</v>
      </c>
      <c r="U62" s="273">
        <f t="shared" si="3"/>
        <v>19230829.583333332</v>
      </c>
      <c r="V62" s="260"/>
      <c r="W62" s="261"/>
    </row>
    <row r="63" spans="1:23" s="262" customFormat="1" ht="23.25" customHeight="1" x14ac:dyDescent="0.25">
      <c r="A63" s="371">
        <v>43</v>
      </c>
      <c r="B63" s="276"/>
      <c r="C63" s="324">
        <v>2120072</v>
      </c>
      <c r="D63" s="314" t="s">
        <v>348</v>
      </c>
      <c r="E63" s="7">
        <v>144</v>
      </c>
      <c r="F63" s="306" t="s">
        <v>18</v>
      </c>
      <c r="G63" s="257"/>
      <c r="H63" s="257"/>
      <c r="I63" s="257"/>
      <c r="J63" s="257"/>
      <c r="K63" s="257"/>
      <c r="L63" s="257"/>
      <c r="M63" s="257"/>
      <c r="N63" s="257">
        <v>2289324</v>
      </c>
      <c r="O63" s="257">
        <v>2289324</v>
      </c>
      <c r="P63" s="257">
        <v>2289324</v>
      </c>
      <c r="Q63" s="257">
        <v>2289324</v>
      </c>
      <c r="R63" s="257">
        <v>2289324</v>
      </c>
      <c r="S63" s="258">
        <f t="shared" si="0"/>
        <v>11446620</v>
      </c>
      <c r="T63" s="259">
        <f t="shared" si="1"/>
        <v>953885</v>
      </c>
      <c r="U63" s="273">
        <f t="shared" si="3"/>
        <v>12400505</v>
      </c>
      <c r="V63" s="260"/>
      <c r="W63" s="261"/>
    </row>
    <row r="64" spans="1:23" s="262" customFormat="1" ht="23.25" customHeight="1" thickBot="1" x14ac:dyDescent="0.3">
      <c r="A64" s="372">
        <v>44</v>
      </c>
      <c r="B64" s="276"/>
      <c r="C64" s="324">
        <v>4481412</v>
      </c>
      <c r="D64" s="314" t="s">
        <v>349</v>
      </c>
      <c r="E64" s="7">
        <v>144</v>
      </c>
      <c r="F64" s="306" t="s">
        <v>18</v>
      </c>
      <c r="G64" s="257">
        <v>3500000</v>
      </c>
      <c r="H64" s="257">
        <v>3500000</v>
      </c>
      <c r="I64" s="257">
        <v>3500000</v>
      </c>
      <c r="J64" s="257">
        <v>3500000</v>
      </c>
      <c r="K64" s="257">
        <v>3500000</v>
      </c>
      <c r="L64" s="257">
        <v>3500000</v>
      </c>
      <c r="M64" s="257">
        <v>3500000</v>
      </c>
      <c r="N64" s="257">
        <v>3500000</v>
      </c>
      <c r="O64" s="257">
        <v>3500000</v>
      </c>
      <c r="P64" s="257">
        <v>3500000</v>
      </c>
      <c r="Q64" s="257">
        <v>3500000</v>
      </c>
      <c r="R64" s="257">
        <v>3500000</v>
      </c>
      <c r="S64" s="258">
        <f t="shared" si="0"/>
        <v>42000000</v>
      </c>
      <c r="T64" s="259">
        <f t="shared" si="1"/>
        <v>3500000</v>
      </c>
      <c r="U64" s="273">
        <f t="shared" si="3"/>
        <v>45500000</v>
      </c>
      <c r="V64" s="260"/>
      <c r="W64" s="261"/>
    </row>
    <row r="65" spans="1:23" s="262" customFormat="1" ht="23.25" customHeight="1" x14ac:dyDescent="0.25">
      <c r="A65" s="378">
        <v>45</v>
      </c>
      <c r="B65" s="267"/>
      <c r="C65" s="324">
        <v>3685410</v>
      </c>
      <c r="D65" s="314" t="s">
        <v>350</v>
      </c>
      <c r="E65" s="7">
        <v>144</v>
      </c>
      <c r="F65" s="306" t="s">
        <v>18</v>
      </c>
      <c r="G65" s="257">
        <v>10000000</v>
      </c>
      <c r="H65" s="257">
        <v>10000000</v>
      </c>
      <c r="I65" s="257">
        <v>10000000</v>
      </c>
      <c r="J65" s="257">
        <v>10000000</v>
      </c>
      <c r="K65" s="257">
        <v>10000000</v>
      </c>
      <c r="L65" s="257">
        <v>10000000</v>
      </c>
      <c r="M65" s="257">
        <v>10000000</v>
      </c>
      <c r="N65" s="257">
        <v>10000000</v>
      </c>
      <c r="O65" s="257">
        <v>10000000</v>
      </c>
      <c r="P65" s="257">
        <v>10000000</v>
      </c>
      <c r="Q65" s="257">
        <v>10000000</v>
      </c>
      <c r="R65" s="257">
        <v>10000000</v>
      </c>
      <c r="S65" s="258">
        <v>120000000</v>
      </c>
      <c r="T65" s="259">
        <f t="shared" si="1"/>
        <v>10000000</v>
      </c>
      <c r="U65" s="273">
        <f t="shared" si="3"/>
        <v>130000000</v>
      </c>
      <c r="V65" s="260"/>
      <c r="W65" s="261"/>
    </row>
    <row r="66" spans="1:23" s="262" customFormat="1" ht="23.25" customHeight="1" x14ac:dyDescent="0.25">
      <c r="A66" s="371">
        <v>46</v>
      </c>
      <c r="B66" s="276"/>
      <c r="C66" s="324">
        <v>2580307</v>
      </c>
      <c r="D66" s="314" t="s">
        <v>351</v>
      </c>
      <c r="E66" s="7">
        <v>144</v>
      </c>
      <c r="F66" s="306" t="s">
        <v>18</v>
      </c>
      <c r="G66" s="257">
        <v>5000000</v>
      </c>
      <c r="H66" s="257">
        <v>5000000</v>
      </c>
      <c r="I66" s="257">
        <v>5000000</v>
      </c>
      <c r="J66" s="257">
        <v>5000000</v>
      </c>
      <c r="K66" s="257">
        <v>5000000</v>
      </c>
      <c r="L66" s="257">
        <v>5000000</v>
      </c>
      <c r="M66" s="257">
        <v>5000000</v>
      </c>
      <c r="N66" s="257">
        <v>5000000</v>
      </c>
      <c r="O66" s="257">
        <v>5000000</v>
      </c>
      <c r="P66" s="257">
        <v>5000000</v>
      </c>
      <c r="Q66" s="257">
        <v>5000000</v>
      </c>
      <c r="R66" s="257">
        <v>5000000</v>
      </c>
      <c r="S66" s="258">
        <v>60000000</v>
      </c>
      <c r="T66" s="259">
        <f t="shared" si="1"/>
        <v>5000000</v>
      </c>
      <c r="U66" s="273">
        <f t="shared" si="3"/>
        <v>65000000</v>
      </c>
      <c r="V66" s="260"/>
      <c r="W66" s="261"/>
    </row>
    <row r="67" spans="1:23" s="262" customFormat="1" ht="23.25" customHeight="1" thickBot="1" x14ac:dyDescent="0.3">
      <c r="A67" s="372">
        <v>47</v>
      </c>
      <c r="B67" s="276"/>
      <c r="C67" s="324">
        <v>4123924</v>
      </c>
      <c r="D67" s="314" t="s">
        <v>352</v>
      </c>
      <c r="E67" s="7">
        <v>144</v>
      </c>
      <c r="F67" s="306" t="s">
        <v>24</v>
      </c>
      <c r="G67" s="257">
        <v>3500000</v>
      </c>
      <c r="H67" s="257">
        <v>3500000</v>
      </c>
      <c r="I67" s="257">
        <v>3500000</v>
      </c>
      <c r="J67" s="257">
        <v>3500000</v>
      </c>
      <c r="K67" s="257">
        <v>3500000</v>
      </c>
      <c r="L67" s="257">
        <v>3500000</v>
      </c>
      <c r="M67" s="257">
        <v>3500000</v>
      </c>
      <c r="N67" s="257">
        <v>3500000</v>
      </c>
      <c r="O67" s="257">
        <v>3500000</v>
      </c>
      <c r="P67" s="257">
        <v>3500000</v>
      </c>
      <c r="Q67" s="257">
        <v>3500000</v>
      </c>
      <c r="R67" s="257">
        <v>3500000</v>
      </c>
      <c r="S67" s="258">
        <v>42000000</v>
      </c>
      <c r="T67" s="259">
        <f t="shared" si="1"/>
        <v>3500000</v>
      </c>
      <c r="U67" s="273">
        <f t="shared" si="3"/>
        <v>45500000</v>
      </c>
      <c r="V67" s="260"/>
      <c r="W67" s="261"/>
    </row>
    <row r="68" spans="1:23" s="262" customFormat="1" ht="23.25" customHeight="1" x14ac:dyDescent="0.25">
      <c r="A68" s="378">
        <v>48</v>
      </c>
      <c r="B68" s="276"/>
      <c r="C68" s="324">
        <v>4820514</v>
      </c>
      <c r="D68" s="314" t="s">
        <v>353</v>
      </c>
      <c r="E68" s="7">
        <v>144</v>
      </c>
      <c r="F68" s="306" t="s">
        <v>24</v>
      </c>
      <c r="G68" s="257">
        <v>3500000</v>
      </c>
      <c r="H68" s="257">
        <v>3500000</v>
      </c>
      <c r="I68" s="257">
        <v>3500000</v>
      </c>
      <c r="J68" s="257">
        <v>3500000</v>
      </c>
      <c r="K68" s="257">
        <v>3500000</v>
      </c>
      <c r="L68" s="257">
        <v>3500000</v>
      </c>
      <c r="M68" s="257">
        <v>3500000</v>
      </c>
      <c r="N68" s="257">
        <v>3500000</v>
      </c>
      <c r="O68" s="257">
        <v>3500000</v>
      </c>
      <c r="P68" s="257">
        <v>3500000</v>
      </c>
      <c r="Q68" s="257">
        <v>3500000</v>
      </c>
      <c r="R68" s="257">
        <v>3500000</v>
      </c>
      <c r="S68" s="265">
        <f t="shared" si="0"/>
        <v>42000000</v>
      </c>
      <c r="T68" s="259">
        <f t="shared" si="1"/>
        <v>3500000</v>
      </c>
      <c r="U68" s="273">
        <f t="shared" si="3"/>
        <v>45500000</v>
      </c>
      <c r="V68" s="260"/>
      <c r="W68" s="261"/>
    </row>
    <row r="69" spans="1:23" s="262" customFormat="1" ht="23.25" customHeight="1" x14ac:dyDescent="0.25">
      <c r="A69" s="371">
        <v>49</v>
      </c>
      <c r="B69" s="267"/>
      <c r="C69" s="324">
        <v>2218750</v>
      </c>
      <c r="D69" s="314" t="s">
        <v>354</v>
      </c>
      <c r="E69" s="7">
        <v>144</v>
      </c>
      <c r="F69" s="306" t="s">
        <v>24</v>
      </c>
      <c r="G69" s="257">
        <v>6000000</v>
      </c>
      <c r="H69" s="257">
        <v>6000000</v>
      </c>
      <c r="I69" s="257">
        <v>6000000</v>
      </c>
      <c r="J69" s="257">
        <v>6000000</v>
      </c>
      <c r="K69" s="257">
        <v>6000000</v>
      </c>
      <c r="L69" s="257">
        <v>6000000</v>
      </c>
      <c r="M69" s="257">
        <v>6000000</v>
      </c>
      <c r="N69" s="257">
        <v>6000000</v>
      </c>
      <c r="O69" s="257">
        <v>6000000</v>
      </c>
      <c r="P69" s="257">
        <v>6000000</v>
      </c>
      <c r="Q69" s="257">
        <v>6000000</v>
      </c>
      <c r="R69" s="257">
        <v>6000000</v>
      </c>
      <c r="S69" s="258">
        <f t="shared" si="0"/>
        <v>72000000</v>
      </c>
      <c r="T69" s="259">
        <f t="shared" si="1"/>
        <v>6000000</v>
      </c>
      <c r="U69" s="273">
        <f t="shared" si="3"/>
        <v>78000000</v>
      </c>
      <c r="V69" s="260"/>
      <c r="W69" s="261"/>
    </row>
    <row r="70" spans="1:23" s="262" customFormat="1" ht="23.25" customHeight="1" thickBot="1" x14ac:dyDescent="0.3">
      <c r="A70" s="372">
        <v>50</v>
      </c>
      <c r="B70" s="276"/>
      <c r="C70" s="324">
        <v>4339981</v>
      </c>
      <c r="D70" s="314" t="s">
        <v>355</v>
      </c>
      <c r="E70" s="7">
        <v>144</v>
      </c>
      <c r="F70" s="306" t="s">
        <v>24</v>
      </c>
      <c r="G70" s="257">
        <v>3000000</v>
      </c>
      <c r="H70" s="257">
        <v>3000000</v>
      </c>
      <c r="I70" s="257">
        <v>3000000</v>
      </c>
      <c r="J70" s="257">
        <v>3000000</v>
      </c>
      <c r="K70" s="257">
        <v>3000000</v>
      </c>
      <c r="L70" s="257">
        <v>3000000</v>
      </c>
      <c r="M70" s="257">
        <v>3000000</v>
      </c>
      <c r="N70" s="257">
        <v>3000000</v>
      </c>
      <c r="O70" s="257">
        <v>3000000</v>
      </c>
      <c r="P70" s="257">
        <v>3000000</v>
      </c>
      <c r="Q70" s="257">
        <v>3000000</v>
      </c>
      <c r="R70" s="257">
        <v>3000000</v>
      </c>
      <c r="S70" s="258">
        <f t="shared" si="0"/>
        <v>36000000</v>
      </c>
      <c r="T70" s="259">
        <f t="shared" si="1"/>
        <v>3000000</v>
      </c>
      <c r="U70" s="273">
        <f t="shared" si="3"/>
        <v>39000000</v>
      </c>
      <c r="V70" s="260"/>
      <c r="W70" s="261"/>
    </row>
    <row r="71" spans="1:23" s="262" customFormat="1" ht="23.25" customHeight="1" x14ac:dyDescent="0.25">
      <c r="A71" s="378">
        <v>51</v>
      </c>
      <c r="B71" s="267"/>
      <c r="C71" s="324">
        <v>2906423</v>
      </c>
      <c r="D71" s="314" t="s">
        <v>356</v>
      </c>
      <c r="E71" s="7">
        <v>144</v>
      </c>
      <c r="F71" s="306" t="s">
        <v>24</v>
      </c>
      <c r="G71" s="257">
        <v>5000000</v>
      </c>
      <c r="H71" s="257">
        <v>5000000</v>
      </c>
      <c r="I71" s="257">
        <v>5000000</v>
      </c>
      <c r="J71" s="257">
        <v>5000000</v>
      </c>
      <c r="K71" s="257">
        <v>5000000</v>
      </c>
      <c r="L71" s="257">
        <v>5000000</v>
      </c>
      <c r="M71" s="257">
        <v>5000000</v>
      </c>
      <c r="N71" s="257">
        <v>5000000</v>
      </c>
      <c r="O71" s="257">
        <v>5000000</v>
      </c>
      <c r="P71" s="257">
        <v>5000000</v>
      </c>
      <c r="Q71" s="257">
        <v>5000000</v>
      </c>
      <c r="R71" s="257">
        <v>5000000</v>
      </c>
      <c r="S71" s="258">
        <f t="shared" si="0"/>
        <v>60000000</v>
      </c>
      <c r="T71" s="259">
        <f t="shared" si="1"/>
        <v>5000000</v>
      </c>
      <c r="U71" s="273">
        <f t="shared" si="3"/>
        <v>65000000</v>
      </c>
      <c r="V71" s="260"/>
      <c r="W71" s="261"/>
    </row>
    <row r="72" spans="1:23" s="262" customFormat="1" ht="23.25" customHeight="1" x14ac:dyDescent="0.25">
      <c r="A72" s="371">
        <v>52</v>
      </c>
      <c r="B72" s="363"/>
      <c r="C72" s="325">
        <v>5024100</v>
      </c>
      <c r="D72" s="314" t="s">
        <v>357</v>
      </c>
      <c r="E72" s="7">
        <v>144</v>
      </c>
      <c r="F72" s="306" t="s">
        <v>24</v>
      </c>
      <c r="G72" s="257"/>
      <c r="H72" s="257"/>
      <c r="I72" s="257"/>
      <c r="J72" s="257">
        <v>2289324</v>
      </c>
      <c r="K72" s="257">
        <v>2289324</v>
      </c>
      <c r="L72" s="257">
        <v>2289324</v>
      </c>
      <c r="M72" s="257">
        <v>2289324</v>
      </c>
      <c r="N72" s="257">
        <v>2289324</v>
      </c>
      <c r="O72" s="257">
        <v>2289324</v>
      </c>
      <c r="P72" s="257">
        <v>2289324</v>
      </c>
      <c r="Q72" s="257">
        <v>2289324</v>
      </c>
      <c r="R72" s="257">
        <v>2289324</v>
      </c>
      <c r="S72" s="258">
        <f t="shared" si="0"/>
        <v>20603916</v>
      </c>
      <c r="T72" s="259">
        <f t="shared" si="1"/>
        <v>1716993</v>
      </c>
      <c r="U72" s="360">
        <f t="shared" si="3"/>
        <v>22320909</v>
      </c>
      <c r="V72" s="260"/>
      <c r="W72" s="261"/>
    </row>
    <row r="73" spans="1:23" s="262" customFormat="1" ht="23.25" customHeight="1" thickBot="1" x14ac:dyDescent="0.3">
      <c r="A73" s="372">
        <v>53</v>
      </c>
      <c r="B73" s="276"/>
      <c r="C73" s="324">
        <v>2285720</v>
      </c>
      <c r="D73" s="314" t="s">
        <v>358</v>
      </c>
      <c r="E73" s="7">
        <v>144</v>
      </c>
      <c r="F73" s="306" t="s">
        <v>24</v>
      </c>
      <c r="G73" s="257">
        <v>5000000</v>
      </c>
      <c r="H73" s="257">
        <v>5000000</v>
      </c>
      <c r="I73" s="257">
        <v>5000000</v>
      </c>
      <c r="J73" s="257">
        <v>5000000</v>
      </c>
      <c r="K73" s="257">
        <v>5000000</v>
      </c>
      <c r="L73" s="257">
        <v>5000000</v>
      </c>
      <c r="M73" s="257">
        <v>5000000</v>
      </c>
      <c r="N73" s="257">
        <v>5000000</v>
      </c>
      <c r="O73" s="257">
        <v>5000000</v>
      </c>
      <c r="P73" s="257">
        <v>5000000</v>
      </c>
      <c r="Q73" s="257">
        <v>5000000</v>
      </c>
      <c r="R73" s="257">
        <v>5000000</v>
      </c>
      <c r="S73" s="258">
        <f t="shared" si="0"/>
        <v>60000000</v>
      </c>
      <c r="T73" s="259">
        <f t="shared" si="1"/>
        <v>5000000</v>
      </c>
      <c r="U73" s="273">
        <f t="shared" si="3"/>
        <v>65000000</v>
      </c>
      <c r="V73" s="260"/>
      <c r="W73" s="261"/>
    </row>
    <row r="74" spans="1:23" s="262" customFormat="1" ht="23.25" customHeight="1" x14ac:dyDescent="0.25">
      <c r="A74" s="378">
        <v>54</v>
      </c>
      <c r="B74" s="267"/>
      <c r="C74" s="324">
        <v>3984099</v>
      </c>
      <c r="D74" s="314" t="s">
        <v>359</v>
      </c>
      <c r="E74" s="7">
        <v>144</v>
      </c>
      <c r="F74" s="306" t="s">
        <v>24</v>
      </c>
      <c r="G74" s="257"/>
      <c r="H74" s="257"/>
      <c r="I74" s="257">
        <v>7000000</v>
      </c>
      <c r="J74" s="257">
        <v>7000000</v>
      </c>
      <c r="K74" s="257">
        <v>7000000</v>
      </c>
      <c r="L74" s="257">
        <v>7000000</v>
      </c>
      <c r="M74" s="257">
        <v>7000000</v>
      </c>
      <c r="N74" s="257">
        <v>7000000</v>
      </c>
      <c r="O74" s="257">
        <v>7000000</v>
      </c>
      <c r="P74" s="257">
        <v>7000000</v>
      </c>
      <c r="Q74" s="257">
        <v>7000000</v>
      </c>
      <c r="R74" s="257">
        <v>7000000</v>
      </c>
      <c r="S74" s="258">
        <f t="shared" si="0"/>
        <v>70000000</v>
      </c>
      <c r="T74" s="259">
        <f t="shared" si="1"/>
        <v>5833333.333333333</v>
      </c>
      <c r="U74" s="273">
        <f t="shared" si="3"/>
        <v>75833333.333333328</v>
      </c>
      <c r="V74" s="260"/>
      <c r="W74" s="261"/>
    </row>
    <row r="75" spans="1:23" s="262" customFormat="1" ht="23.25" customHeight="1" x14ac:dyDescent="0.25">
      <c r="A75" s="371">
        <v>55</v>
      </c>
      <c r="B75" s="276"/>
      <c r="C75" s="324">
        <v>5142416</v>
      </c>
      <c r="D75" s="314" t="s">
        <v>360</v>
      </c>
      <c r="E75" s="7">
        <v>144</v>
      </c>
      <c r="F75" s="306" t="s">
        <v>24</v>
      </c>
      <c r="G75" s="257">
        <v>3800000</v>
      </c>
      <c r="H75" s="257">
        <v>3800000</v>
      </c>
      <c r="I75" s="257">
        <v>3800000</v>
      </c>
      <c r="J75" s="257">
        <v>3800000</v>
      </c>
      <c r="K75" s="257">
        <v>3800000</v>
      </c>
      <c r="L75" s="257">
        <v>3800000</v>
      </c>
      <c r="M75" s="257">
        <v>3800000</v>
      </c>
      <c r="N75" s="257">
        <v>3800000</v>
      </c>
      <c r="O75" s="257">
        <v>3800000</v>
      </c>
      <c r="P75" s="257">
        <v>3800000</v>
      </c>
      <c r="Q75" s="257">
        <v>3800000</v>
      </c>
      <c r="R75" s="257">
        <v>3800000</v>
      </c>
      <c r="S75" s="258">
        <f t="shared" si="0"/>
        <v>45600000</v>
      </c>
      <c r="T75" s="259">
        <f t="shared" si="1"/>
        <v>3800000</v>
      </c>
      <c r="U75" s="273">
        <f t="shared" si="3"/>
        <v>49400000</v>
      </c>
      <c r="V75" s="260"/>
      <c r="W75" s="261"/>
    </row>
    <row r="76" spans="1:23" s="262" customFormat="1" ht="23.25" customHeight="1" thickBot="1" x14ac:dyDescent="0.3">
      <c r="A76" s="372">
        <v>56</v>
      </c>
      <c r="B76" s="276"/>
      <c r="C76" s="324">
        <v>4413370</v>
      </c>
      <c r="D76" s="314" t="s">
        <v>361</v>
      </c>
      <c r="E76" s="7">
        <v>144</v>
      </c>
      <c r="F76" s="306" t="s">
        <v>24</v>
      </c>
      <c r="G76" s="257">
        <v>4700000</v>
      </c>
      <c r="H76" s="257">
        <v>4700000</v>
      </c>
      <c r="I76" s="257">
        <v>4700000</v>
      </c>
      <c r="J76" s="257">
        <v>4700000</v>
      </c>
      <c r="K76" s="257">
        <v>4700000</v>
      </c>
      <c r="L76" s="257">
        <v>4700000</v>
      </c>
      <c r="M76" s="257">
        <v>4700000</v>
      </c>
      <c r="N76" s="257">
        <v>6000000</v>
      </c>
      <c r="O76" s="257">
        <v>6000000</v>
      </c>
      <c r="P76" s="257">
        <v>6000000</v>
      </c>
      <c r="Q76" s="257">
        <v>6000000</v>
      </c>
      <c r="R76" s="257">
        <v>6000000</v>
      </c>
      <c r="S76" s="258">
        <f t="shared" ref="S76:S144" si="4">SUM(G76:R76)</f>
        <v>62900000</v>
      </c>
      <c r="T76" s="259">
        <f t="shared" ref="T76:T144" si="5">S76/12</f>
        <v>5241666.666666667</v>
      </c>
      <c r="U76" s="273">
        <f t="shared" si="3"/>
        <v>68141666.666666672</v>
      </c>
      <c r="V76" s="260"/>
      <c r="W76" s="261"/>
    </row>
    <row r="77" spans="1:23" s="262" customFormat="1" ht="23.25" customHeight="1" x14ac:dyDescent="0.25">
      <c r="A77" s="378">
        <v>57</v>
      </c>
      <c r="B77" s="321"/>
      <c r="C77" s="325">
        <v>5357316</v>
      </c>
      <c r="D77" s="314" t="s">
        <v>362</v>
      </c>
      <c r="E77" s="7">
        <v>144</v>
      </c>
      <c r="F77" s="306" t="s">
        <v>24</v>
      </c>
      <c r="G77" s="257">
        <v>3000000</v>
      </c>
      <c r="H77" s="257">
        <v>3000000</v>
      </c>
      <c r="I77" s="257">
        <v>3000000</v>
      </c>
      <c r="J77" s="257">
        <v>3000000</v>
      </c>
      <c r="K77" s="257">
        <v>3000000</v>
      </c>
      <c r="L77" s="257">
        <v>3000000</v>
      </c>
      <c r="M77" s="257">
        <v>3000000</v>
      </c>
      <c r="N77" s="257">
        <v>4500000</v>
      </c>
      <c r="O77" s="257">
        <v>4500000</v>
      </c>
      <c r="P77" s="257">
        <v>4500000</v>
      </c>
      <c r="Q77" s="257">
        <v>4500000</v>
      </c>
      <c r="R77" s="257">
        <v>4500000</v>
      </c>
      <c r="S77" s="258">
        <f t="shared" si="4"/>
        <v>43500000</v>
      </c>
      <c r="T77" s="259">
        <f t="shared" si="5"/>
        <v>3625000</v>
      </c>
      <c r="U77" s="320">
        <f t="shared" si="3"/>
        <v>47125000</v>
      </c>
      <c r="V77" s="260"/>
      <c r="W77" s="261"/>
    </row>
    <row r="78" spans="1:23" s="262" customFormat="1" ht="23.25" customHeight="1" x14ac:dyDescent="0.25">
      <c r="A78" s="371">
        <v>58</v>
      </c>
      <c r="B78" s="267"/>
      <c r="C78" s="324">
        <v>2932841</v>
      </c>
      <c r="D78" s="314" t="s">
        <v>363</v>
      </c>
      <c r="E78" s="7">
        <v>145</v>
      </c>
      <c r="F78" s="306" t="s">
        <v>25</v>
      </c>
      <c r="G78" s="257">
        <v>4000000</v>
      </c>
      <c r="H78" s="257">
        <v>4000000</v>
      </c>
      <c r="I78" s="257">
        <v>4000000</v>
      </c>
      <c r="J78" s="257">
        <v>4000000</v>
      </c>
      <c r="K78" s="257">
        <v>4000000</v>
      </c>
      <c r="L78" s="257">
        <v>4000000</v>
      </c>
      <c r="M78" s="257">
        <v>4000000</v>
      </c>
      <c r="N78" s="257">
        <v>4000000</v>
      </c>
      <c r="O78" s="257">
        <v>4000000</v>
      </c>
      <c r="P78" s="257">
        <v>4000000</v>
      </c>
      <c r="Q78" s="257">
        <v>4000000</v>
      </c>
      <c r="R78" s="257">
        <v>4000000</v>
      </c>
      <c r="S78" s="258">
        <f t="shared" si="4"/>
        <v>48000000</v>
      </c>
      <c r="T78" s="259">
        <f t="shared" si="5"/>
        <v>4000000</v>
      </c>
      <c r="U78" s="273">
        <f t="shared" si="3"/>
        <v>52000000</v>
      </c>
      <c r="V78" s="260"/>
      <c r="W78" s="261"/>
    </row>
    <row r="79" spans="1:23" s="262" customFormat="1" ht="23.25" customHeight="1" thickBot="1" x14ac:dyDescent="0.3">
      <c r="A79" s="372">
        <v>59</v>
      </c>
      <c r="B79" s="267"/>
      <c r="C79" s="324">
        <v>5526594</v>
      </c>
      <c r="D79" s="314" t="s">
        <v>364</v>
      </c>
      <c r="E79" s="7">
        <v>144</v>
      </c>
      <c r="F79" s="306" t="s">
        <v>24</v>
      </c>
      <c r="G79" s="257">
        <v>2289324</v>
      </c>
      <c r="H79" s="257">
        <v>2289324</v>
      </c>
      <c r="I79" s="257">
        <v>2289324</v>
      </c>
      <c r="J79" s="257">
        <v>2289324</v>
      </c>
      <c r="K79" s="257">
        <v>2289324</v>
      </c>
      <c r="L79" s="257">
        <v>2289324</v>
      </c>
      <c r="M79" s="257">
        <v>2289324</v>
      </c>
      <c r="N79" s="257">
        <v>2289324</v>
      </c>
      <c r="O79" s="257">
        <v>2289324</v>
      </c>
      <c r="P79" s="257">
        <v>4421352</v>
      </c>
      <c r="Q79" s="257">
        <v>3000000</v>
      </c>
      <c r="R79" s="257">
        <v>3000000</v>
      </c>
      <c r="S79" s="258">
        <f t="shared" si="4"/>
        <v>31025268</v>
      </c>
      <c r="T79" s="259">
        <f t="shared" si="5"/>
        <v>2585439</v>
      </c>
      <c r="U79" s="273">
        <f t="shared" si="3"/>
        <v>33610707</v>
      </c>
      <c r="V79" s="260"/>
      <c r="W79" s="261"/>
    </row>
    <row r="80" spans="1:23" s="262" customFormat="1" ht="23.25" customHeight="1" x14ac:dyDescent="0.25">
      <c r="A80" s="378">
        <v>60</v>
      </c>
      <c r="B80" s="276"/>
      <c r="C80" s="324">
        <v>4552763</v>
      </c>
      <c r="D80" s="314" t="s">
        <v>365</v>
      </c>
      <c r="E80" s="7">
        <v>144</v>
      </c>
      <c r="F80" s="306" t="s">
        <v>24</v>
      </c>
      <c r="G80" s="257">
        <v>2289324</v>
      </c>
      <c r="H80" s="257">
        <v>2289324</v>
      </c>
      <c r="I80" s="257">
        <v>2289324</v>
      </c>
      <c r="J80" s="257">
        <v>2289324</v>
      </c>
      <c r="K80" s="257">
        <v>2289324</v>
      </c>
      <c r="L80" s="257">
        <v>2289324</v>
      </c>
      <c r="M80" s="257">
        <v>2289324</v>
      </c>
      <c r="N80" s="257">
        <v>2289324</v>
      </c>
      <c r="O80" s="257">
        <v>2289324</v>
      </c>
      <c r="P80" s="257">
        <v>2289324</v>
      </c>
      <c r="Q80" s="257">
        <v>2289324</v>
      </c>
      <c r="R80" s="257">
        <v>2289324</v>
      </c>
      <c r="S80" s="258">
        <f t="shared" si="4"/>
        <v>27471888</v>
      </c>
      <c r="T80" s="259">
        <f t="shared" si="5"/>
        <v>2289324</v>
      </c>
      <c r="U80" s="273">
        <f t="shared" si="3"/>
        <v>29761212</v>
      </c>
      <c r="V80" s="260"/>
      <c r="W80" s="261"/>
    </row>
    <row r="81" spans="1:23" s="262" customFormat="1" ht="23.25" customHeight="1" x14ac:dyDescent="0.25">
      <c r="A81" s="371">
        <v>61</v>
      </c>
      <c r="B81" s="267"/>
      <c r="C81" s="324">
        <v>3039801</v>
      </c>
      <c r="D81" s="314" t="s">
        <v>366</v>
      </c>
      <c r="E81" s="7">
        <v>144</v>
      </c>
      <c r="F81" s="306" t="s">
        <v>24</v>
      </c>
      <c r="G81" s="257">
        <v>2289324</v>
      </c>
      <c r="H81" s="257">
        <v>2289324</v>
      </c>
      <c r="I81" s="257">
        <v>2289324</v>
      </c>
      <c r="J81" s="257">
        <v>2289324</v>
      </c>
      <c r="K81" s="257">
        <v>2289324</v>
      </c>
      <c r="L81" s="257">
        <v>2289324</v>
      </c>
      <c r="M81" s="257">
        <v>2289324</v>
      </c>
      <c r="N81" s="257">
        <v>2289324</v>
      </c>
      <c r="O81" s="257">
        <v>2289324</v>
      </c>
      <c r="P81" s="257">
        <v>2289324</v>
      </c>
      <c r="Q81" s="257">
        <v>2289324</v>
      </c>
      <c r="R81" s="257">
        <v>2289324</v>
      </c>
      <c r="S81" s="258">
        <f t="shared" si="4"/>
        <v>27471888</v>
      </c>
      <c r="T81" s="259">
        <f t="shared" si="5"/>
        <v>2289324</v>
      </c>
      <c r="U81" s="273">
        <f t="shared" si="3"/>
        <v>29761212</v>
      </c>
      <c r="V81" s="260"/>
      <c r="W81" s="261"/>
    </row>
    <row r="82" spans="1:23" s="262" customFormat="1" ht="23.25" customHeight="1" thickBot="1" x14ac:dyDescent="0.3">
      <c r="A82" s="372">
        <v>62</v>
      </c>
      <c r="B82" s="276"/>
      <c r="C82" s="324">
        <v>2932846</v>
      </c>
      <c r="D82" s="314" t="s">
        <v>367</v>
      </c>
      <c r="E82" s="7">
        <v>144</v>
      </c>
      <c r="F82" s="306" t="s">
        <v>24</v>
      </c>
      <c r="G82" s="257">
        <v>2589324</v>
      </c>
      <c r="H82" s="257">
        <v>2589324</v>
      </c>
      <c r="I82" s="257">
        <v>2589324</v>
      </c>
      <c r="J82" s="257">
        <v>2589324</v>
      </c>
      <c r="K82" s="257">
        <v>2589324</v>
      </c>
      <c r="L82" s="257">
        <v>2589324</v>
      </c>
      <c r="M82" s="257">
        <v>2589324</v>
      </c>
      <c r="N82" s="257">
        <v>2589324</v>
      </c>
      <c r="O82" s="257">
        <v>2589324</v>
      </c>
      <c r="P82" s="257">
        <v>2589324</v>
      </c>
      <c r="Q82" s="257">
        <v>2589324</v>
      </c>
      <c r="R82" s="257">
        <v>2589324</v>
      </c>
      <c r="S82" s="258">
        <f t="shared" si="4"/>
        <v>31071888</v>
      </c>
      <c r="T82" s="259">
        <f t="shared" si="5"/>
        <v>2589324</v>
      </c>
      <c r="U82" s="273">
        <f t="shared" si="3"/>
        <v>33661212</v>
      </c>
      <c r="V82" s="260"/>
      <c r="W82" s="261"/>
    </row>
    <row r="83" spans="1:23" s="262" customFormat="1" ht="23.25" customHeight="1" x14ac:dyDescent="0.25">
      <c r="A83" s="378">
        <v>63</v>
      </c>
      <c r="B83" s="276"/>
      <c r="C83" s="324">
        <v>1640514</v>
      </c>
      <c r="D83" s="314" t="s">
        <v>368</v>
      </c>
      <c r="E83" s="7">
        <v>144</v>
      </c>
      <c r="F83" s="306" t="s">
        <v>24</v>
      </c>
      <c r="G83" s="257">
        <v>2289324</v>
      </c>
      <c r="H83" s="257">
        <v>2289324</v>
      </c>
      <c r="I83" s="257">
        <v>2289324</v>
      </c>
      <c r="J83" s="257">
        <v>2289324</v>
      </c>
      <c r="K83" s="257">
        <v>2289324</v>
      </c>
      <c r="L83" s="257">
        <v>2289324</v>
      </c>
      <c r="M83" s="257">
        <v>2289324</v>
      </c>
      <c r="N83" s="257">
        <v>2289324</v>
      </c>
      <c r="O83" s="257">
        <v>2289324</v>
      </c>
      <c r="P83" s="257">
        <v>2289324</v>
      </c>
      <c r="Q83" s="257">
        <v>2289324</v>
      </c>
      <c r="R83" s="257">
        <v>2289324</v>
      </c>
      <c r="S83" s="258">
        <v>27471888</v>
      </c>
      <c r="T83" s="259">
        <f t="shared" si="5"/>
        <v>2289324</v>
      </c>
      <c r="U83" s="273">
        <f t="shared" si="3"/>
        <v>29761212</v>
      </c>
      <c r="V83" s="260"/>
      <c r="W83" s="261"/>
    </row>
    <row r="84" spans="1:23" s="262" customFormat="1" ht="23.25" customHeight="1" x14ac:dyDescent="0.25">
      <c r="A84" s="371">
        <v>64</v>
      </c>
      <c r="B84" s="267"/>
      <c r="C84" s="324">
        <v>2213624</v>
      </c>
      <c r="D84" s="314" t="s">
        <v>369</v>
      </c>
      <c r="E84" s="7">
        <v>144</v>
      </c>
      <c r="F84" s="306" t="s">
        <v>24</v>
      </c>
      <c r="G84" s="257">
        <v>3500000</v>
      </c>
      <c r="H84" s="257">
        <v>3500000</v>
      </c>
      <c r="I84" s="257">
        <v>3500000</v>
      </c>
      <c r="J84" s="257">
        <v>4000000</v>
      </c>
      <c r="K84" s="257">
        <v>3500000</v>
      </c>
      <c r="L84" s="257">
        <v>3500000</v>
      </c>
      <c r="M84" s="257">
        <v>3500000</v>
      </c>
      <c r="N84" s="257">
        <v>3500000</v>
      </c>
      <c r="O84" s="257">
        <v>3500000</v>
      </c>
      <c r="P84" s="257">
        <v>3500000</v>
      </c>
      <c r="Q84" s="257">
        <v>3500000</v>
      </c>
      <c r="R84" s="257">
        <v>3500000</v>
      </c>
      <c r="S84" s="258">
        <v>42500000</v>
      </c>
      <c r="T84" s="259">
        <f t="shared" si="5"/>
        <v>3541666.6666666665</v>
      </c>
      <c r="U84" s="273">
        <f t="shared" si="3"/>
        <v>46041666.666666664</v>
      </c>
      <c r="V84" s="260"/>
      <c r="W84" s="261"/>
    </row>
    <row r="85" spans="1:23" s="262" customFormat="1" ht="23.25" customHeight="1" thickBot="1" x14ac:dyDescent="0.3">
      <c r="A85" s="372">
        <v>65</v>
      </c>
      <c r="B85" s="276"/>
      <c r="C85" s="326">
        <v>936286</v>
      </c>
      <c r="D85" s="315" t="s">
        <v>370</v>
      </c>
      <c r="E85" s="7">
        <v>144</v>
      </c>
      <c r="F85" s="306" t="s">
        <v>24</v>
      </c>
      <c r="G85" s="257">
        <v>2289324</v>
      </c>
      <c r="H85" s="257">
        <v>2289324</v>
      </c>
      <c r="I85" s="257">
        <v>2289324</v>
      </c>
      <c r="J85" s="257">
        <v>2289324</v>
      </c>
      <c r="K85" s="257">
        <v>2289324</v>
      </c>
      <c r="L85" s="257">
        <v>2289324</v>
      </c>
      <c r="M85" s="257">
        <v>2289324</v>
      </c>
      <c r="N85" s="257">
        <v>2289324</v>
      </c>
      <c r="O85" s="257">
        <v>2289324</v>
      </c>
      <c r="P85" s="257">
        <v>2289324</v>
      </c>
      <c r="Q85" s="257">
        <v>2289324</v>
      </c>
      <c r="R85" s="257">
        <v>2289324</v>
      </c>
      <c r="S85" s="258">
        <f t="shared" si="4"/>
        <v>27471888</v>
      </c>
      <c r="T85" s="259">
        <f t="shared" si="5"/>
        <v>2289324</v>
      </c>
      <c r="U85" s="273">
        <f t="shared" si="3"/>
        <v>29761212</v>
      </c>
      <c r="V85" s="260"/>
      <c r="W85" s="261"/>
    </row>
    <row r="86" spans="1:23" s="262" customFormat="1" ht="23.25" customHeight="1" x14ac:dyDescent="0.25">
      <c r="A86" s="378">
        <v>66</v>
      </c>
      <c r="B86" s="267"/>
      <c r="C86" s="324">
        <v>2327344</v>
      </c>
      <c r="D86" s="314" t="s">
        <v>371</v>
      </c>
      <c r="E86" s="7">
        <v>144</v>
      </c>
      <c r="F86" s="306" t="s">
        <v>24</v>
      </c>
      <c r="G86" s="257">
        <v>2289324</v>
      </c>
      <c r="H86" s="257">
        <v>2289324</v>
      </c>
      <c r="I86" s="257">
        <v>2289324</v>
      </c>
      <c r="J86" s="257">
        <v>2289324</v>
      </c>
      <c r="K86" s="257">
        <v>2289324</v>
      </c>
      <c r="L86" s="257">
        <v>2289324</v>
      </c>
      <c r="M86" s="257">
        <v>2289324</v>
      </c>
      <c r="N86" s="257">
        <v>2289324</v>
      </c>
      <c r="O86" s="257">
        <v>2289324</v>
      </c>
      <c r="P86" s="257">
        <v>2289324</v>
      </c>
      <c r="Q86" s="257">
        <v>2289324</v>
      </c>
      <c r="R86" s="257">
        <v>2289324</v>
      </c>
      <c r="S86" s="258">
        <f t="shared" si="4"/>
        <v>27471888</v>
      </c>
      <c r="T86" s="259">
        <f t="shared" si="5"/>
        <v>2289324</v>
      </c>
      <c r="U86" s="273">
        <f t="shared" si="3"/>
        <v>29761212</v>
      </c>
      <c r="V86" s="260"/>
      <c r="W86" s="261"/>
    </row>
    <row r="87" spans="1:23" s="262" customFormat="1" ht="23.25" customHeight="1" x14ac:dyDescent="0.25">
      <c r="A87" s="371">
        <v>67</v>
      </c>
      <c r="B87" s="267"/>
      <c r="C87" s="327">
        <v>3629122</v>
      </c>
      <c r="D87" s="315" t="s">
        <v>372</v>
      </c>
      <c r="E87" s="7">
        <v>144</v>
      </c>
      <c r="F87" s="306" t="s">
        <v>24</v>
      </c>
      <c r="G87" s="257">
        <v>2289324</v>
      </c>
      <c r="H87" s="257">
        <v>2289324</v>
      </c>
      <c r="I87" s="257">
        <v>2289324</v>
      </c>
      <c r="J87" s="257">
        <v>2289324</v>
      </c>
      <c r="K87" s="257">
        <v>2289324</v>
      </c>
      <c r="L87" s="257">
        <v>2289324</v>
      </c>
      <c r="M87" s="257">
        <v>2289324</v>
      </c>
      <c r="N87" s="257">
        <v>2289324</v>
      </c>
      <c r="O87" s="257">
        <v>2289324</v>
      </c>
      <c r="P87" s="257">
        <v>2289324</v>
      </c>
      <c r="Q87" s="257">
        <v>2289324</v>
      </c>
      <c r="R87" s="257">
        <v>2289324</v>
      </c>
      <c r="S87" s="258">
        <f t="shared" si="4"/>
        <v>27471888</v>
      </c>
      <c r="T87" s="259">
        <f t="shared" si="5"/>
        <v>2289324</v>
      </c>
      <c r="U87" s="273">
        <f t="shared" si="3"/>
        <v>29761212</v>
      </c>
      <c r="V87" s="260"/>
      <c r="W87" s="261"/>
    </row>
    <row r="88" spans="1:23" s="262" customFormat="1" ht="23.25" customHeight="1" thickBot="1" x14ac:dyDescent="0.3">
      <c r="A88" s="372">
        <v>68</v>
      </c>
      <c r="B88" s="276"/>
      <c r="C88" s="324">
        <v>1379838</v>
      </c>
      <c r="D88" s="314" t="s">
        <v>373</v>
      </c>
      <c r="E88" s="7">
        <v>144</v>
      </c>
      <c r="F88" s="306" t="s">
        <v>24</v>
      </c>
      <c r="G88" s="257">
        <v>3500000</v>
      </c>
      <c r="H88" s="257">
        <v>3500000</v>
      </c>
      <c r="I88" s="257">
        <v>3500000</v>
      </c>
      <c r="J88" s="257">
        <v>3500000</v>
      </c>
      <c r="K88" s="257">
        <v>3500000</v>
      </c>
      <c r="L88" s="257">
        <v>3500000</v>
      </c>
      <c r="M88" s="257">
        <v>3500000</v>
      </c>
      <c r="N88" s="257">
        <v>3500000</v>
      </c>
      <c r="O88" s="257">
        <v>3500000</v>
      </c>
      <c r="P88" s="257">
        <v>3500000</v>
      </c>
      <c r="Q88" s="257">
        <v>3500000</v>
      </c>
      <c r="R88" s="257">
        <v>3500000</v>
      </c>
      <c r="S88" s="258">
        <f t="shared" si="4"/>
        <v>42000000</v>
      </c>
      <c r="T88" s="259">
        <f t="shared" si="5"/>
        <v>3500000</v>
      </c>
      <c r="U88" s="273">
        <f t="shared" si="3"/>
        <v>45500000</v>
      </c>
      <c r="V88" s="260"/>
      <c r="W88" s="261"/>
    </row>
    <row r="89" spans="1:23" s="262" customFormat="1" ht="23.25" customHeight="1" x14ac:dyDescent="0.25">
      <c r="A89" s="378">
        <v>69</v>
      </c>
      <c r="B89" s="321"/>
      <c r="C89" s="325">
        <v>7425575</v>
      </c>
      <c r="D89" s="314" t="s">
        <v>374</v>
      </c>
      <c r="E89" s="7">
        <v>144</v>
      </c>
      <c r="F89" s="306" t="s">
        <v>24</v>
      </c>
      <c r="G89" s="257">
        <v>2289324</v>
      </c>
      <c r="H89" s="257">
        <v>2289324</v>
      </c>
      <c r="I89" s="257">
        <v>2289324</v>
      </c>
      <c r="J89" s="257">
        <v>2289324</v>
      </c>
      <c r="K89" s="257">
        <v>2289324</v>
      </c>
      <c r="L89" s="257">
        <v>2289324</v>
      </c>
      <c r="M89" s="257">
        <v>2289324</v>
      </c>
      <c r="N89" s="257">
        <v>2289324</v>
      </c>
      <c r="O89" s="257">
        <v>2289324</v>
      </c>
      <c r="P89" s="257">
        <v>2289324</v>
      </c>
      <c r="Q89" s="257">
        <v>2289324</v>
      </c>
      <c r="R89" s="257">
        <v>2289324</v>
      </c>
      <c r="S89" s="258">
        <f t="shared" si="4"/>
        <v>27471888</v>
      </c>
      <c r="T89" s="259">
        <f t="shared" si="5"/>
        <v>2289324</v>
      </c>
      <c r="U89" s="320">
        <f t="shared" si="3"/>
        <v>29761212</v>
      </c>
      <c r="V89" s="260"/>
      <c r="W89" s="261"/>
    </row>
    <row r="90" spans="1:23" s="262" customFormat="1" ht="23.25" customHeight="1" x14ac:dyDescent="0.25">
      <c r="A90" s="371">
        <v>70</v>
      </c>
      <c r="B90" s="267"/>
      <c r="C90" s="324">
        <v>6048801</v>
      </c>
      <c r="D90" s="314" t="s">
        <v>375</v>
      </c>
      <c r="E90" s="7">
        <v>144</v>
      </c>
      <c r="F90" s="306" t="s">
        <v>24</v>
      </c>
      <c r="G90" s="257">
        <v>2289324</v>
      </c>
      <c r="H90" s="257">
        <v>2289324</v>
      </c>
      <c r="I90" s="257">
        <v>2289324</v>
      </c>
      <c r="J90" s="257">
        <v>2289324</v>
      </c>
      <c r="K90" s="257">
        <v>2289324</v>
      </c>
      <c r="L90" s="257">
        <v>2289324</v>
      </c>
      <c r="M90" s="257">
        <v>2289324</v>
      </c>
      <c r="N90" s="257">
        <v>2289324</v>
      </c>
      <c r="O90" s="257">
        <v>2289324</v>
      </c>
      <c r="P90" s="257">
        <v>2289324</v>
      </c>
      <c r="Q90" s="257">
        <v>2289324</v>
      </c>
      <c r="R90" s="257">
        <v>2289324</v>
      </c>
      <c r="S90" s="258">
        <f t="shared" si="4"/>
        <v>27471888</v>
      </c>
      <c r="T90" s="259">
        <f t="shared" si="5"/>
        <v>2289324</v>
      </c>
      <c r="U90" s="273">
        <f t="shared" si="3"/>
        <v>29761212</v>
      </c>
      <c r="V90" s="260"/>
      <c r="W90" s="261"/>
    </row>
    <row r="91" spans="1:23" s="262" customFormat="1" ht="23.25" customHeight="1" thickBot="1" x14ac:dyDescent="0.3">
      <c r="A91" s="372">
        <v>71</v>
      </c>
      <c r="B91" s="276"/>
      <c r="C91" s="324">
        <v>2323029</v>
      </c>
      <c r="D91" s="314" t="s">
        <v>376</v>
      </c>
      <c r="E91" s="7">
        <v>144</v>
      </c>
      <c r="F91" s="306" t="s">
        <v>24</v>
      </c>
      <c r="G91" s="257">
        <v>2289324</v>
      </c>
      <c r="H91" s="257">
        <v>2289324</v>
      </c>
      <c r="I91" s="257">
        <v>2289324</v>
      </c>
      <c r="J91" s="257">
        <v>2289324</v>
      </c>
      <c r="K91" s="257">
        <v>2289324</v>
      </c>
      <c r="L91" s="257">
        <v>2289324</v>
      </c>
      <c r="M91" s="257">
        <v>2289324</v>
      </c>
      <c r="N91" s="257">
        <v>2289324</v>
      </c>
      <c r="O91" s="257">
        <v>2289324</v>
      </c>
      <c r="P91" s="257">
        <v>2289324</v>
      </c>
      <c r="Q91" s="257">
        <v>2289324</v>
      </c>
      <c r="R91" s="257">
        <v>2289324</v>
      </c>
      <c r="S91" s="258">
        <v>27471888</v>
      </c>
      <c r="T91" s="259">
        <f t="shared" si="5"/>
        <v>2289324</v>
      </c>
      <c r="U91" s="273">
        <f t="shared" si="3"/>
        <v>29761212</v>
      </c>
      <c r="V91" s="260"/>
      <c r="W91" s="261"/>
    </row>
    <row r="92" spans="1:23" s="262" customFormat="1" ht="23.25" customHeight="1" x14ac:dyDescent="0.25">
      <c r="A92" s="378">
        <v>72</v>
      </c>
      <c r="B92" s="267"/>
      <c r="C92" s="325">
        <v>2888828</v>
      </c>
      <c r="D92" s="314" t="s">
        <v>377</v>
      </c>
      <c r="E92" s="7">
        <v>144</v>
      </c>
      <c r="F92" s="306" t="s">
        <v>24</v>
      </c>
      <c r="G92" s="257">
        <v>2289324</v>
      </c>
      <c r="H92" s="257">
        <v>2289324</v>
      </c>
      <c r="I92" s="257">
        <v>2289324</v>
      </c>
      <c r="J92" s="257">
        <v>2289324</v>
      </c>
      <c r="K92" s="257">
        <v>2289324</v>
      </c>
      <c r="L92" s="257">
        <v>2289324</v>
      </c>
      <c r="M92" s="257">
        <v>2289324</v>
      </c>
      <c r="N92" s="257">
        <v>2289324</v>
      </c>
      <c r="O92" s="257">
        <v>2289324</v>
      </c>
      <c r="P92" s="257">
        <v>2289324</v>
      </c>
      <c r="Q92" s="257">
        <v>2289324</v>
      </c>
      <c r="R92" s="257">
        <v>2289324</v>
      </c>
      <c r="S92" s="258">
        <v>27471888</v>
      </c>
      <c r="T92" s="259">
        <f>S92/12</f>
        <v>2289324</v>
      </c>
      <c r="U92" s="382">
        <f t="shared" ref="U92" si="6">SUM(S92:T92)</f>
        <v>29761212</v>
      </c>
      <c r="V92" s="260"/>
      <c r="W92" s="261"/>
    </row>
    <row r="93" spans="1:23" s="262" customFormat="1" ht="23.25" customHeight="1" x14ac:dyDescent="0.25">
      <c r="A93" s="371">
        <v>73</v>
      </c>
      <c r="B93" s="321"/>
      <c r="C93" s="325">
        <v>3255635</v>
      </c>
      <c r="D93" s="314" t="s">
        <v>378</v>
      </c>
      <c r="E93" s="7">
        <v>144</v>
      </c>
      <c r="F93" s="306" t="s">
        <v>24</v>
      </c>
      <c r="G93" s="257">
        <v>2289324</v>
      </c>
      <c r="H93" s="257">
        <v>2289324</v>
      </c>
      <c r="I93" s="257">
        <v>2289324</v>
      </c>
      <c r="J93" s="257">
        <v>2289324</v>
      </c>
      <c r="K93" s="257">
        <v>2289324</v>
      </c>
      <c r="L93" s="257">
        <v>2289324</v>
      </c>
      <c r="M93" s="257">
        <v>2289324</v>
      </c>
      <c r="N93" s="257">
        <v>2289324</v>
      </c>
      <c r="O93" s="257">
        <v>2289324</v>
      </c>
      <c r="P93" s="257">
        <v>2289324</v>
      </c>
      <c r="Q93" s="257">
        <v>2289324</v>
      </c>
      <c r="R93" s="257">
        <v>2289324</v>
      </c>
      <c r="S93" s="258">
        <v>27471888</v>
      </c>
      <c r="T93" s="259">
        <f>S93/12</f>
        <v>2289324</v>
      </c>
      <c r="U93" s="382">
        <f t="shared" ref="U93" si="7">SUM(S93:T93)</f>
        <v>29761212</v>
      </c>
      <c r="V93" s="260"/>
      <c r="W93" s="261"/>
    </row>
    <row r="94" spans="1:23" s="262" customFormat="1" ht="23.25" customHeight="1" thickBot="1" x14ac:dyDescent="0.3">
      <c r="A94" s="372">
        <v>74</v>
      </c>
      <c r="B94" s="276"/>
      <c r="C94" s="324">
        <v>1044922</v>
      </c>
      <c r="D94" s="314" t="s">
        <v>379</v>
      </c>
      <c r="E94" s="7">
        <v>144</v>
      </c>
      <c r="F94" s="306" t="s">
        <v>24</v>
      </c>
      <c r="G94" s="257">
        <v>3300000</v>
      </c>
      <c r="H94" s="257">
        <v>3300000</v>
      </c>
      <c r="I94" s="257">
        <v>3300000</v>
      </c>
      <c r="J94" s="257">
        <v>3300000</v>
      </c>
      <c r="K94" s="257">
        <v>3300000</v>
      </c>
      <c r="L94" s="257">
        <v>3300000</v>
      </c>
      <c r="M94" s="257">
        <v>3300000</v>
      </c>
      <c r="N94" s="257">
        <v>3300000</v>
      </c>
      <c r="O94" s="257">
        <v>3300000</v>
      </c>
      <c r="P94" s="257">
        <v>3300000</v>
      </c>
      <c r="Q94" s="257">
        <v>3300000</v>
      </c>
      <c r="R94" s="257">
        <v>3300000</v>
      </c>
      <c r="S94" s="258">
        <v>33000000</v>
      </c>
      <c r="T94" s="259">
        <f>S94/12</f>
        <v>2750000</v>
      </c>
      <c r="U94" s="273">
        <f t="shared" si="3"/>
        <v>35750000</v>
      </c>
      <c r="V94" s="260"/>
      <c r="W94" s="261"/>
    </row>
    <row r="95" spans="1:23" s="262" customFormat="1" ht="23.25" customHeight="1" x14ac:dyDescent="0.25">
      <c r="A95" s="378">
        <v>75</v>
      </c>
      <c r="B95" s="267"/>
      <c r="C95" s="325">
        <v>3609328</v>
      </c>
      <c r="D95" s="314" t="s">
        <v>380</v>
      </c>
      <c r="E95" s="7">
        <v>144</v>
      </c>
      <c r="F95" s="306" t="s">
        <v>24</v>
      </c>
      <c r="G95" s="257">
        <v>6000000</v>
      </c>
      <c r="H95" s="257">
        <v>6000000</v>
      </c>
      <c r="I95" s="257">
        <v>6000000</v>
      </c>
      <c r="J95" s="257">
        <v>6000000</v>
      </c>
      <c r="K95" s="257">
        <v>6000000</v>
      </c>
      <c r="L95" s="257">
        <v>6000000</v>
      </c>
      <c r="M95" s="257">
        <v>6000000</v>
      </c>
      <c r="N95" s="257">
        <v>6000000</v>
      </c>
      <c r="O95" s="257">
        <v>6000000</v>
      </c>
      <c r="P95" s="257">
        <v>6000000</v>
      </c>
      <c r="Q95" s="257">
        <v>6000000</v>
      </c>
      <c r="R95" s="257">
        <v>6000000</v>
      </c>
      <c r="S95" s="258">
        <f t="shared" si="4"/>
        <v>72000000</v>
      </c>
      <c r="T95" s="259">
        <f t="shared" si="5"/>
        <v>6000000</v>
      </c>
      <c r="U95" s="273">
        <f t="shared" si="3"/>
        <v>78000000</v>
      </c>
      <c r="V95" s="260"/>
      <c r="W95" s="261"/>
    </row>
    <row r="96" spans="1:23" s="262" customFormat="1" ht="23.25" customHeight="1" x14ac:dyDescent="0.25">
      <c r="A96" s="371">
        <v>76</v>
      </c>
      <c r="B96" s="267"/>
      <c r="C96" s="328">
        <v>4033231</v>
      </c>
      <c r="D96" s="314" t="s">
        <v>381</v>
      </c>
      <c r="E96" s="7">
        <v>144</v>
      </c>
      <c r="F96" s="306" t="s">
        <v>24</v>
      </c>
      <c r="G96" s="257">
        <v>5500000</v>
      </c>
      <c r="H96" s="257">
        <v>5500000</v>
      </c>
      <c r="I96" s="257">
        <v>5500000</v>
      </c>
      <c r="J96" s="257">
        <v>5500000</v>
      </c>
      <c r="K96" s="257">
        <v>5500000</v>
      </c>
      <c r="L96" s="257">
        <v>5500000</v>
      </c>
      <c r="M96" s="257">
        <v>5500000</v>
      </c>
      <c r="N96" s="257">
        <v>5500000</v>
      </c>
      <c r="O96" s="257">
        <v>5500000</v>
      </c>
      <c r="P96" s="257">
        <v>5500000</v>
      </c>
      <c r="Q96" s="257">
        <v>5500000</v>
      </c>
      <c r="R96" s="257">
        <v>5500000</v>
      </c>
      <c r="S96" s="258">
        <f t="shared" si="4"/>
        <v>66000000</v>
      </c>
      <c r="T96" s="259">
        <f t="shared" si="5"/>
        <v>5500000</v>
      </c>
      <c r="U96" s="273">
        <f t="shared" si="3"/>
        <v>71500000</v>
      </c>
      <c r="V96" s="260"/>
      <c r="W96" s="261"/>
    </row>
    <row r="97" spans="1:23" s="262" customFormat="1" ht="23.25" customHeight="1" thickBot="1" x14ac:dyDescent="0.3">
      <c r="A97" s="372">
        <v>77</v>
      </c>
      <c r="B97" s="276"/>
      <c r="C97" s="325">
        <v>5653366</v>
      </c>
      <c r="D97" s="314" t="s">
        <v>382</v>
      </c>
      <c r="E97" s="7">
        <v>144</v>
      </c>
      <c r="F97" s="306" t="s">
        <v>24</v>
      </c>
      <c r="G97" s="257">
        <v>3500000</v>
      </c>
      <c r="H97" s="257">
        <v>3500000</v>
      </c>
      <c r="I97" s="257">
        <v>3500000</v>
      </c>
      <c r="J97" s="257">
        <v>3500000</v>
      </c>
      <c r="K97" s="257">
        <v>3500000</v>
      </c>
      <c r="L97" s="257">
        <v>3500000</v>
      </c>
      <c r="M97" s="257">
        <v>3500000</v>
      </c>
      <c r="N97" s="257">
        <v>3500000</v>
      </c>
      <c r="O97" s="257">
        <v>3500000</v>
      </c>
      <c r="P97" s="257">
        <v>3500000</v>
      </c>
      <c r="Q97" s="257">
        <v>3500000</v>
      </c>
      <c r="R97" s="257">
        <v>3500000</v>
      </c>
      <c r="S97" s="258">
        <v>42000000</v>
      </c>
      <c r="T97" s="259">
        <f t="shared" si="5"/>
        <v>3500000</v>
      </c>
      <c r="U97" s="273">
        <f t="shared" si="3"/>
        <v>45500000</v>
      </c>
      <c r="V97" s="260"/>
      <c r="W97" s="261"/>
    </row>
    <row r="98" spans="1:23" s="262" customFormat="1" ht="23.25" customHeight="1" x14ac:dyDescent="0.25">
      <c r="A98" s="378">
        <v>78</v>
      </c>
      <c r="B98" s="267"/>
      <c r="C98" s="324">
        <v>1768546</v>
      </c>
      <c r="D98" s="314" t="s">
        <v>383</v>
      </c>
      <c r="E98" s="7">
        <v>144</v>
      </c>
      <c r="F98" s="306" t="s">
        <v>24</v>
      </c>
      <c r="G98" s="257">
        <v>6000000</v>
      </c>
      <c r="H98" s="257">
        <v>6000000</v>
      </c>
      <c r="I98" s="257">
        <v>6000000</v>
      </c>
      <c r="J98" s="257">
        <v>6000000</v>
      </c>
      <c r="K98" s="257">
        <v>6000000</v>
      </c>
      <c r="L98" s="257">
        <v>6000000</v>
      </c>
      <c r="M98" s="257">
        <v>6000000</v>
      </c>
      <c r="N98" s="257">
        <v>6000000</v>
      </c>
      <c r="O98" s="257">
        <v>6000000</v>
      </c>
      <c r="P98" s="257">
        <v>6000000</v>
      </c>
      <c r="Q98" s="257">
        <v>6000000</v>
      </c>
      <c r="R98" s="257">
        <v>6000000</v>
      </c>
      <c r="S98" s="258">
        <v>72000000</v>
      </c>
      <c r="T98" s="259">
        <f t="shared" si="5"/>
        <v>6000000</v>
      </c>
      <c r="U98" s="273">
        <f t="shared" si="3"/>
        <v>78000000</v>
      </c>
      <c r="V98" s="260"/>
      <c r="W98" s="261"/>
    </row>
    <row r="99" spans="1:23" s="262" customFormat="1" ht="23.25" customHeight="1" x14ac:dyDescent="0.25">
      <c r="A99" s="371">
        <v>79</v>
      </c>
      <c r="B99" s="276"/>
      <c r="C99" s="329">
        <v>2410009</v>
      </c>
      <c r="D99" s="316" t="s">
        <v>384</v>
      </c>
      <c r="E99" s="7">
        <v>144</v>
      </c>
      <c r="F99" s="306" t="s">
        <v>24</v>
      </c>
      <c r="G99" s="257">
        <v>4000000</v>
      </c>
      <c r="H99" s="257">
        <v>4000000</v>
      </c>
      <c r="I99" s="257">
        <v>4000000</v>
      </c>
      <c r="J99" s="257">
        <v>4000000</v>
      </c>
      <c r="K99" s="257">
        <v>4000000</v>
      </c>
      <c r="L99" s="257">
        <v>4000000</v>
      </c>
      <c r="M99" s="257">
        <v>4000000</v>
      </c>
      <c r="N99" s="257">
        <v>4000000</v>
      </c>
      <c r="O99" s="257">
        <v>4000000</v>
      </c>
      <c r="P99" s="257">
        <v>4000000</v>
      </c>
      <c r="Q99" s="257">
        <v>4000000</v>
      </c>
      <c r="R99" s="257">
        <v>4000000</v>
      </c>
      <c r="S99" s="258">
        <v>48000000</v>
      </c>
      <c r="T99" s="259">
        <f t="shared" si="5"/>
        <v>4000000</v>
      </c>
      <c r="U99" s="273">
        <f t="shared" si="3"/>
        <v>52000000</v>
      </c>
      <c r="V99" s="260"/>
      <c r="W99" s="261"/>
    </row>
    <row r="100" spans="1:23" s="262" customFormat="1" ht="23.25" customHeight="1" thickBot="1" x14ac:dyDescent="0.3">
      <c r="A100" s="372">
        <v>80</v>
      </c>
      <c r="B100" s="276"/>
      <c r="C100" s="330">
        <v>1704507</v>
      </c>
      <c r="D100" s="316" t="s">
        <v>385</v>
      </c>
      <c r="E100" s="7">
        <v>144</v>
      </c>
      <c r="F100" s="306" t="s">
        <v>24</v>
      </c>
      <c r="G100" s="257">
        <v>2289324</v>
      </c>
      <c r="H100" s="257">
        <v>2289324</v>
      </c>
      <c r="I100" s="257">
        <v>2289324</v>
      </c>
      <c r="J100" s="257">
        <v>2289324</v>
      </c>
      <c r="K100" s="257">
        <v>2289324</v>
      </c>
      <c r="L100" s="257">
        <v>2289324</v>
      </c>
      <c r="M100" s="257">
        <v>2289324</v>
      </c>
      <c r="N100" s="257">
        <v>2289324</v>
      </c>
      <c r="O100" s="257">
        <v>2289324</v>
      </c>
      <c r="P100" s="257">
        <v>2289324</v>
      </c>
      <c r="Q100" s="257">
        <v>2289324</v>
      </c>
      <c r="R100" s="257">
        <v>2289324</v>
      </c>
      <c r="S100" s="258">
        <f t="shared" si="4"/>
        <v>27471888</v>
      </c>
      <c r="T100" s="259">
        <f t="shared" si="5"/>
        <v>2289324</v>
      </c>
      <c r="U100" s="273">
        <f t="shared" si="3"/>
        <v>29761212</v>
      </c>
      <c r="V100" s="260"/>
      <c r="W100" s="261"/>
    </row>
    <row r="101" spans="1:23" s="262" customFormat="1" ht="23.25" customHeight="1" x14ac:dyDescent="0.25">
      <c r="A101" s="378">
        <v>81</v>
      </c>
      <c r="B101" s="267"/>
      <c r="C101" s="324">
        <v>6955335</v>
      </c>
      <c r="D101" s="317" t="s">
        <v>386</v>
      </c>
      <c r="E101" s="7">
        <v>144</v>
      </c>
      <c r="F101" s="306" t="s">
        <v>24</v>
      </c>
      <c r="G101" s="257">
        <v>2289324</v>
      </c>
      <c r="H101" s="257">
        <v>2289324</v>
      </c>
      <c r="I101" s="257">
        <v>2289324</v>
      </c>
      <c r="J101" s="257">
        <v>2289324</v>
      </c>
      <c r="K101" s="257">
        <v>2289324</v>
      </c>
      <c r="L101" s="257">
        <v>2289324</v>
      </c>
      <c r="M101" s="257">
        <v>2289324</v>
      </c>
      <c r="N101" s="257">
        <v>3000000</v>
      </c>
      <c r="O101" s="257">
        <v>3000000</v>
      </c>
      <c r="P101" s="257">
        <v>3000000</v>
      </c>
      <c r="Q101" s="257">
        <v>3000000</v>
      </c>
      <c r="R101" s="257">
        <v>3000000</v>
      </c>
      <c r="S101" s="258">
        <f t="shared" si="4"/>
        <v>31025268</v>
      </c>
      <c r="T101" s="259">
        <f t="shared" si="5"/>
        <v>2585439</v>
      </c>
      <c r="U101" s="273">
        <f t="shared" si="3"/>
        <v>33610707</v>
      </c>
      <c r="V101" s="260"/>
      <c r="W101" s="261"/>
    </row>
    <row r="102" spans="1:23" s="262" customFormat="1" ht="23.25" customHeight="1" x14ac:dyDescent="0.25">
      <c r="A102" s="371">
        <v>82</v>
      </c>
      <c r="B102" s="267"/>
      <c r="C102" s="324">
        <v>3629102</v>
      </c>
      <c r="D102" s="317" t="s">
        <v>387</v>
      </c>
      <c r="E102" s="7">
        <v>144</v>
      </c>
      <c r="F102" s="306" t="s">
        <v>24</v>
      </c>
      <c r="G102" s="257">
        <v>2289324</v>
      </c>
      <c r="H102" s="257">
        <v>2289324</v>
      </c>
      <c r="I102" s="257">
        <v>2289324</v>
      </c>
      <c r="J102" s="257">
        <v>2289324</v>
      </c>
      <c r="K102" s="257">
        <v>2289324</v>
      </c>
      <c r="L102" s="257">
        <v>2289324</v>
      </c>
      <c r="M102" s="257">
        <v>2289324</v>
      </c>
      <c r="N102" s="257">
        <v>2289324</v>
      </c>
      <c r="O102" s="257">
        <v>2289324</v>
      </c>
      <c r="P102" s="257">
        <v>2289324</v>
      </c>
      <c r="Q102" s="257">
        <v>2289324</v>
      </c>
      <c r="R102" s="257">
        <v>2289324</v>
      </c>
      <c r="S102" s="258">
        <f t="shared" si="4"/>
        <v>27471888</v>
      </c>
      <c r="T102" s="259">
        <f t="shared" si="5"/>
        <v>2289324</v>
      </c>
      <c r="U102" s="273">
        <f t="shared" si="3"/>
        <v>29761212</v>
      </c>
      <c r="V102" s="260"/>
      <c r="W102" s="261"/>
    </row>
    <row r="103" spans="1:23" s="262" customFormat="1" ht="23.25" customHeight="1" thickBot="1" x14ac:dyDescent="0.3">
      <c r="A103" s="372">
        <v>83</v>
      </c>
      <c r="B103" s="267"/>
      <c r="C103" s="330">
        <v>1432113</v>
      </c>
      <c r="D103" s="316" t="s">
        <v>388</v>
      </c>
      <c r="E103" s="7">
        <v>144</v>
      </c>
      <c r="F103" s="306" t="s">
        <v>24</v>
      </c>
      <c r="G103" s="257">
        <v>6000000</v>
      </c>
      <c r="H103" s="257">
        <v>6000000</v>
      </c>
      <c r="I103" s="257">
        <v>6000000</v>
      </c>
      <c r="J103" s="257">
        <v>6000000</v>
      </c>
      <c r="K103" s="257">
        <v>6000000</v>
      </c>
      <c r="L103" s="257">
        <v>6000000</v>
      </c>
      <c r="M103" s="257">
        <v>6000000</v>
      </c>
      <c r="N103" s="257">
        <v>6000000</v>
      </c>
      <c r="O103" s="257">
        <v>6000000</v>
      </c>
      <c r="P103" s="257">
        <v>6000000</v>
      </c>
      <c r="Q103" s="257">
        <v>6000000</v>
      </c>
      <c r="R103" s="257">
        <v>6000000</v>
      </c>
      <c r="S103" s="258">
        <v>72000000</v>
      </c>
      <c r="T103" s="259">
        <f t="shared" si="5"/>
        <v>6000000</v>
      </c>
      <c r="U103" s="273">
        <f t="shared" si="3"/>
        <v>78000000</v>
      </c>
      <c r="V103" s="260"/>
      <c r="W103" s="261"/>
    </row>
    <row r="104" spans="1:23" s="262" customFormat="1" ht="23.25" customHeight="1" x14ac:dyDescent="0.25">
      <c r="A104" s="378">
        <v>84</v>
      </c>
      <c r="B104" s="276"/>
      <c r="C104" s="324">
        <v>3562146</v>
      </c>
      <c r="D104" s="314" t="s">
        <v>389</v>
      </c>
      <c r="E104" s="7">
        <v>144</v>
      </c>
      <c r="F104" s="306" t="s">
        <v>24</v>
      </c>
      <c r="G104" s="257">
        <v>2289324</v>
      </c>
      <c r="H104" s="257">
        <v>2289324</v>
      </c>
      <c r="I104" s="257">
        <v>2289324</v>
      </c>
      <c r="J104" s="257">
        <v>2289324</v>
      </c>
      <c r="K104" s="257">
        <v>2289324</v>
      </c>
      <c r="L104" s="257">
        <v>2289324</v>
      </c>
      <c r="M104" s="257">
        <v>2289324</v>
      </c>
      <c r="N104" s="257">
        <v>2289324</v>
      </c>
      <c r="O104" s="257">
        <v>2289324</v>
      </c>
      <c r="P104" s="257">
        <v>2289324</v>
      </c>
      <c r="Q104" s="257">
        <v>2289324</v>
      </c>
      <c r="R104" s="257">
        <v>2289324</v>
      </c>
      <c r="S104" s="258">
        <f t="shared" si="4"/>
        <v>27471888</v>
      </c>
      <c r="T104" s="259">
        <f t="shared" si="5"/>
        <v>2289324</v>
      </c>
      <c r="U104" s="273">
        <f t="shared" ref="U104:U144" si="8">SUM(S104:T104)</f>
        <v>29761212</v>
      </c>
      <c r="V104" s="260"/>
      <c r="W104" s="261"/>
    </row>
    <row r="105" spans="1:23" s="262" customFormat="1" ht="23.25" customHeight="1" x14ac:dyDescent="0.25">
      <c r="A105" s="371">
        <v>85</v>
      </c>
      <c r="B105" s="321"/>
      <c r="C105" s="333">
        <v>3430681</v>
      </c>
      <c r="D105" s="353" t="s">
        <v>390</v>
      </c>
      <c r="E105" s="7">
        <v>144</v>
      </c>
      <c r="F105" s="306" t="s">
        <v>24</v>
      </c>
      <c r="G105" s="257">
        <v>4000000</v>
      </c>
      <c r="H105" s="257">
        <v>4000000</v>
      </c>
      <c r="I105" s="257">
        <v>4000000</v>
      </c>
      <c r="J105" s="257">
        <v>4000000</v>
      </c>
      <c r="K105" s="257">
        <v>4000000</v>
      </c>
      <c r="L105" s="257">
        <v>4000000</v>
      </c>
      <c r="M105" s="257">
        <v>4000000</v>
      </c>
      <c r="N105" s="257">
        <v>4000000</v>
      </c>
      <c r="O105" s="257">
        <v>4000000</v>
      </c>
      <c r="P105" s="257">
        <v>4000000</v>
      </c>
      <c r="Q105" s="257">
        <v>4000000</v>
      </c>
      <c r="R105" s="257">
        <v>4000000</v>
      </c>
      <c r="S105" s="258">
        <f t="shared" si="4"/>
        <v>48000000</v>
      </c>
      <c r="T105" s="259">
        <f t="shared" si="5"/>
        <v>4000000</v>
      </c>
      <c r="U105" s="320">
        <f t="shared" si="8"/>
        <v>52000000</v>
      </c>
      <c r="V105" s="260"/>
      <c r="W105" s="261"/>
    </row>
    <row r="106" spans="1:23" s="262" customFormat="1" ht="23.25" customHeight="1" thickBot="1" x14ac:dyDescent="0.3">
      <c r="A106" s="372">
        <v>86</v>
      </c>
      <c r="B106" s="276"/>
      <c r="C106" s="324">
        <v>1380009</v>
      </c>
      <c r="D106" s="317" t="s">
        <v>391</v>
      </c>
      <c r="E106" s="7">
        <v>144</v>
      </c>
      <c r="F106" s="306" t="s">
        <v>24</v>
      </c>
      <c r="G106" s="257"/>
      <c r="H106" s="257"/>
      <c r="I106" s="257">
        <v>2289324</v>
      </c>
      <c r="J106" s="257">
        <v>2289324</v>
      </c>
      <c r="K106" s="257">
        <v>2289324</v>
      </c>
      <c r="L106" s="257">
        <v>2289324</v>
      </c>
      <c r="M106" s="257">
        <v>2289324</v>
      </c>
      <c r="N106" s="257">
        <v>2289324</v>
      </c>
      <c r="O106" s="257">
        <v>2289324</v>
      </c>
      <c r="P106" s="257">
        <v>2289324</v>
      </c>
      <c r="Q106" s="257">
        <v>2289324</v>
      </c>
      <c r="R106" s="257">
        <v>2289324</v>
      </c>
      <c r="S106" s="258">
        <f t="shared" si="4"/>
        <v>22893240</v>
      </c>
      <c r="T106" s="259">
        <f t="shared" si="5"/>
        <v>1907770</v>
      </c>
      <c r="U106" s="273">
        <f t="shared" si="8"/>
        <v>24801010</v>
      </c>
      <c r="V106" s="260"/>
      <c r="W106" s="261"/>
    </row>
    <row r="107" spans="1:23" s="262" customFormat="1" ht="23.25" customHeight="1" x14ac:dyDescent="0.25">
      <c r="A107" s="378">
        <v>87</v>
      </c>
      <c r="B107" s="276"/>
      <c r="C107" s="324">
        <v>2629919</v>
      </c>
      <c r="D107" s="314" t="s">
        <v>392</v>
      </c>
      <c r="E107" s="7">
        <v>144</v>
      </c>
      <c r="F107" s="306" t="s">
        <v>24</v>
      </c>
      <c r="G107" s="257"/>
      <c r="H107" s="257"/>
      <c r="I107" s="257">
        <v>2289324</v>
      </c>
      <c r="J107" s="257">
        <v>2289324</v>
      </c>
      <c r="K107" s="257">
        <v>2289324</v>
      </c>
      <c r="L107" s="257">
        <v>2289324</v>
      </c>
      <c r="M107" s="257">
        <v>2289324</v>
      </c>
      <c r="N107" s="257">
        <v>2289324</v>
      </c>
      <c r="O107" s="257">
        <v>2289324</v>
      </c>
      <c r="P107" s="257">
        <v>2289324</v>
      </c>
      <c r="Q107" s="257">
        <v>2289324</v>
      </c>
      <c r="R107" s="257">
        <v>2289324</v>
      </c>
      <c r="S107" s="258">
        <v>22893240</v>
      </c>
      <c r="T107" s="259">
        <f t="shared" si="5"/>
        <v>1907770</v>
      </c>
      <c r="U107" s="273">
        <f t="shared" si="8"/>
        <v>24801010</v>
      </c>
      <c r="V107" s="260"/>
      <c r="W107" s="261"/>
    </row>
    <row r="108" spans="1:23" s="262" customFormat="1" ht="23.25" customHeight="1" x14ac:dyDescent="0.25">
      <c r="A108" s="371">
        <v>88</v>
      </c>
      <c r="B108" s="276"/>
      <c r="C108" s="324">
        <v>5808008</v>
      </c>
      <c r="D108" s="314" t="s">
        <v>393</v>
      </c>
      <c r="E108" s="7">
        <v>144</v>
      </c>
      <c r="F108" s="306" t="s">
        <v>24</v>
      </c>
      <c r="G108" s="257"/>
      <c r="H108" s="257"/>
      <c r="I108" s="257">
        <v>2289324</v>
      </c>
      <c r="J108" s="257">
        <v>2289324</v>
      </c>
      <c r="K108" s="257">
        <v>2289324</v>
      </c>
      <c r="L108" s="257">
        <v>2289324</v>
      </c>
      <c r="M108" s="257">
        <v>2289324</v>
      </c>
      <c r="N108" s="257">
        <v>2289324</v>
      </c>
      <c r="O108" s="257">
        <v>2289324</v>
      </c>
      <c r="P108" s="257">
        <v>2289324</v>
      </c>
      <c r="Q108" s="257">
        <v>2289324</v>
      </c>
      <c r="R108" s="257">
        <v>2289324</v>
      </c>
      <c r="S108" s="258">
        <v>22893240</v>
      </c>
      <c r="T108" s="259">
        <f t="shared" si="5"/>
        <v>1907770</v>
      </c>
      <c r="U108" s="273">
        <f t="shared" si="8"/>
        <v>24801010</v>
      </c>
      <c r="V108" s="260"/>
      <c r="W108" s="261"/>
    </row>
    <row r="109" spans="1:23" s="262" customFormat="1" ht="23.25" customHeight="1" thickBot="1" x14ac:dyDescent="0.3">
      <c r="A109" s="372">
        <v>89</v>
      </c>
      <c r="B109" s="276"/>
      <c r="C109" s="324">
        <v>5816950</v>
      </c>
      <c r="D109" s="314" t="s">
        <v>394</v>
      </c>
      <c r="E109" s="7">
        <v>144</v>
      </c>
      <c r="F109" s="306" t="s">
        <v>24</v>
      </c>
      <c r="G109" s="257"/>
      <c r="H109" s="257"/>
      <c r="I109" s="257">
        <v>2289324</v>
      </c>
      <c r="J109" s="257">
        <v>2289324</v>
      </c>
      <c r="K109" s="257">
        <v>2289324</v>
      </c>
      <c r="L109" s="257">
        <v>2289324</v>
      </c>
      <c r="M109" s="257">
        <v>2289324</v>
      </c>
      <c r="N109" s="257">
        <v>2289324</v>
      </c>
      <c r="O109" s="257">
        <v>2289324</v>
      </c>
      <c r="P109" s="257">
        <v>2289324</v>
      </c>
      <c r="Q109" s="257">
        <v>2289324</v>
      </c>
      <c r="R109" s="257">
        <v>2289324</v>
      </c>
      <c r="S109" s="258">
        <f t="shared" si="4"/>
        <v>22893240</v>
      </c>
      <c r="T109" s="259">
        <f t="shared" si="5"/>
        <v>1907770</v>
      </c>
      <c r="U109" s="273">
        <f t="shared" si="8"/>
        <v>24801010</v>
      </c>
      <c r="V109" s="260"/>
      <c r="W109" s="261"/>
    </row>
    <row r="110" spans="1:23" s="262" customFormat="1" ht="23.25" customHeight="1" x14ac:dyDescent="0.25">
      <c r="A110" s="378">
        <v>90</v>
      </c>
      <c r="B110" s="303"/>
      <c r="C110" s="324">
        <v>5580275</v>
      </c>
      <c r="D110" s="314" t="s">
        <v>395</v>
      </c>
      <c r="E110" s="7">
        <v>144</v>
      </c>
      <c r="F110" s="306" t="s">
        <v>24</v>
      </c>
      <c r="G110" s="257"/>
      <c r="H110" s="257"/>
      <c r="I110" s="257"/>
      <c r="J110" s="257">
        <v>3000000</v>
      </c>
      <c r="K110" s="257">
        <v>3000000</v>
      </c>
      <c r="L110" s="257">
        <v>4500000</v>
      </c>
      <c r="M110" s="257">
        <v>3000000</v>
      </c>
      <c r="N110" s="257">
        <v>3000000</v>
      </c>
      <c r="O110" s="257">
        <v>3000000</v>
      </c>
      <c r="P110" s="257">
        <v>3000000</v>
      </c>
      <c r="Q110" s="257">
        <v>3000000</v>
      </c>
      <c r="R110" s="257">
        <v>3000000</v>
      </c>
      <c r="S110" s="258">
        <f t="shared" si="4"/>
        <v>28500000</v>
      </c>
      <c r="T110" s="259">
        <f t="shared" si="5"/>
        <v>2375000</v>
      </c>
      <c r="U110" s="319">
        <f t="shared" si="8"/>
        <v>30875000</v>
      </c>
      <c r="V110" s="260"/>
      <c r="W110" s="261"/>
    </row>
    <row r="111" spans="1:23" s="262" customFormat="1" ht="23.25" customHeight="1" x14ac:dyDescent="0.25">
      <c r="A111" s="371">
        <v>91</v>
      </c>
      <c r="B111" s="303"/>
      <c r="C111" s="324">
        <v>4530917</v>
      </c>
      <c r="D111" s="314" t="s">
        <v>396</v>
      </c>
      <c r="E111" s="7">
        <v>144</v>
      </c>
      <c r="F111" s="306" t="s">
        <v>24</v>
      </c>
      <c r="G111" s="257"/>
      <c r="H111" s="257"/>
      <c r="I111" s="257"/>
      <c r="J111" s="257"/>
      <c r="K111" s="257">
        <v>4000000</v>
      </c>
      <c r="L111" s="257">
        <v>4000000</v>
      </c>
      <c r="M111" s="257">
        <v>4000000</v>
      </c>
      <c r="N111" s="257">
        <v>4000000</v>
      </c>
      <c r="O111" s="257">
        <v>4000000</v>
      </c>
      <c r="P111" s="257">
        <v>4000000</v>
      </c>
      <c r="Q111" s="257">
        <v>4000000</v>
      </c>
      <c r="R111" s="257">
        <v>4000000</v>
      </c>
      <c r="S111" s="258">
        <f t="shared" si="4"/>
        <v>32000000</v>
      </c>
      <c r="T111" s="259">
        <f t="shared" si="5"/>
        <v>2666666.6666666665</v>
      </c>
      <c r="U111" s="319">
        <f t="shared" si="8"/>
        <v>34666666.666666664</v>
      </c>
      <c r="V111" s="260"/>
      <c r="W111" s="261"/>
    </row>
    <row r="112" spans="1:23" s="262" customFormat="1" ht="23.25" customHeight="1" thickBot="1" x14ac:dyDescent="0.3">
      <c r="A112" s="372">
        <v>92</v>
      </c>
      <c r="B112" s="303"/>
      <c r="C112" s="330">
        <v>3391346</v>
      </c>
      <c r="D112" s="317" t="s">
        <v>397</v>
      </c>
      <c r="E112" s="7">
        <v>144</v>
      </c>
      <c r="F112" s="306" t="s">
        <v>24</v>
      </c>
      <c r="G112" s="257"/>
      <c r="H112" s="257"/>
      <c r="I112" s="257"/>
      <c r="J112" s="257"/>
      <c r="K112" s="257">
        <v>4000000</v>
      </c>
      <c r="L112" s="257">
        <v>4000000</v>
      </c>
      <c r="M112" s="257">
        <v>4000000</v>
      </c>
      <c r="N112" s="257">
        <v>4000000</v>
      </c>
      <c r="O112" s="257">
        <v>4000000</v>
      </c>
      <c r="P112" s="257">
        <v>4000000</v>
      </c>
      <c r="Q112" s="257">
        <v>4000000</v>
      </c>
      <c r="R112" s="257">
        <v>4000000</v>
      </c>
      <c r="S112" s="258">
        <f t="shared" si="4"/>
        <v>32000000</v>
      </c>
      <c r="T112" s="259">
        <f t="shared" si="5"/>
        <v>2666666.6666666665</v>
      </c>
      <c r="U112" s="319">
        <f t="shared" si="8"/>
        <v>34666666.666666664</v>
      </c>
      <c r="V112" s="260"/>
      <c r="W112" s="261"/>
    </row>
    <row r="113" spans="1:23" s="262" customFormat="1" ht="23.25" customHeight="1" x14ac:dyDescent="0.25">
      <c r="A113" s="378">
        <v>93</v>
      </c>
      <c r="B113" s="303"/>
      <c r="C113" s="331">
        <v>4233263</v>
      </c>
      <c r="D113" s="318" t="s">
        <v>398</v>
      </c>
      <c r="E113" s="7">
        <v>144</v>
      </c>
      <c r="F113" s="306" t="s">
        <v>24</v>
      </c>
      <c r="G113" s="257">
        <v>2289324</v>
      </c>
      <c r="H113" s="257">
        <v>2289324</v>
      </c>
      <c r="I113" s="257">
        <v>2289324</v>
      </c>
      <c r="J113" s="257">
        <v>2289324</v>
      </c>
      <c r="K113" s="257">
        <v>2289324</v>
      </c>
      <c r="L113" s="257">
        <v>2289324</v>
      </c>
      <c r="M113" s="257">
        <v>2289324</v>
      </c>
      <c r="N113" s="257">
        <v>2289324</v>
      </c>
      <c r="O113" s="257">
        <v>2289324</v>
      </c>
      <c r="P113" s="257">
        <v>2289324</v>
      </c>
      <c r="Q113" s="257">
        <v>2289324</v>
      </c>
      <c r="R113" s="257">
        <v>2289324</v>
      </c>
      <c r="S113" s="258">
        <f t="shared" si="4"/>
        <v>27471888</v>
      </c>
      <c r="T113" s="259">
        <f t="shared" si="5"/>
        <v>2289324</v>
      </c>
      <c r="U113" s="319">
        <f t="shared" si="8"/>
        <v>29761212</v>
      </c>
      <c r="V113" s="260"/>
      <c r="W113" s="261"/>
    </row>
    <row r="114" spans="1:23" s="262" customFormat="1" ht="23.25" customHeight="1" x14ac:dyDescent="0.25">
      <c r="A114" s="371">
        <v>94</v>
      </c>
      <c r="B114" s="276"/>
      <c r="C114" s="330">
        <v>4110762</v>
      </c>
      <c r="D114" s="316" t="s">
        <v>399</v>
      </c>
      <c r="E114" s="7">
        <v>144</v>
      </c>
      <c r="F114" s="306" t="s">
        <v>24</v>
      </c>
      <c r="G114" s="257"/>
      <c r="H114" s="257"/>
      <c r="I114" s="257"/>
      <c r="J114" s="257"/>
      <c r="K114" s="257"/>
      <c r="L114" s="257"/>
      <c r="M114" s="257"/>
      <c r="N114" s="257">
        <v>3739229</v>
      </c>
      <c r="O114" s="257">
        <v>2289324</v>
      </c>
      <c r="P114" s="257">
        <v>2289324</v>
      </c>
      <c r="Q114" s="257">
        <v>2289324</v>
      </c>
      <c r="R114" s="257">
        <v>2289324</v>
      </c>
      <c r="S114" s="258">
        <f t="shared" si="4"/>
        <v>12896525</v>
      </c>
      <c r="T114" s="259">
        <f t="shared" si="5"/>
        <v>1074710.4166666667</v>
      </c>
      <c r="U114" s="273">
        <f t="shared" si="8"/>
        <v>13971235.416666666</v>
      </c>
      <c r="V114" s="260"/>
      <c r="W114" s="261"/>
    </row>
    <row r="115" spans="1:23" s="262" customFormat="1" ht="23.25" customHeight="1" thickBot="1" x14ac:dyDescent="0.3">
      <c r="A115" s="372">
        <v>95</v>
      </c>
      <c r="B115" s="296"/>
      <c r="C115" s="332">
        <v>5504595</v>
      </c>
      <c r="D115" s="317" t="s">
        <v>400</v>
      </c>
      <c r="E115" s="7">
        <v>144</v>
      </c>
      <c r="F115" s="306" t="s">
        <v>24</v>
      </c>
      <c r="G115" s="257">
        <v>2289324</v>
      </c>
      <c r="H115" s="257">
        <v>2289324</v>
      </c>
      <c r="I115" s="257">
        <v>2289324</v>
      </c>
      <c r="J115" s="257">
        <v>2289324</v>
      </c>
      <c r="K115" s="257">
        <v>2289324</v>
      </c>
      <c r="L115" s="257">
        <v>2289324</v>
      </c>
      <c r="M115" s="257">
        <v>2289324</v>
      </c>
      <c r="N115" s="257">
        <v>2289324</v>
      </c>
      <c r="O115" s="257">
        <v>2289324</v>
      </c>
      <c r="P115" s="257">
        <v>2289324</v>
      </c>
      <c r="Q115" s="257">
        <v>2289324</v>
      </c>
      <c r="R115" s="257">
        <v>2289324</v>
      </c>
      <c r="S115" s="258">
        <f t="shared" si="4"/>
        <v>27471888</v>
      </c>
      <c r="T115" s="259">
        <f t="shared" si="5"/>
        <v>2289324</v>
      </c>
      <c r="U115" s="295">
        <f t="shared" si="8"/>
        <v>29761212</v>
      </c>
      <c r="V115" s="260"/>
      <c r="W115" s="261"/>
    </row>
    <row r="116" spans="1:23" s="262" customFormat="1" ht="23.25" customHeight="1" x14ac:dyDescent="0.25">
      <c r="A116" s="378">
        <v>96</v>
      </c>
      <c r="B116" s="276"/>
      <c r="C116" s="331">
        <v>6293892</v>
      </c>
      <c r="D116" s="318" t="s">
        <v>401</v>
      </c>
      <c r="E116" s="7">
        <v>144</v>
      </c>
      <c r="F116" s="306" t="s">
        <v>24</v>
      </c>
      <c r="G116" s="257">
        <v>2289324</v>
      </c>
      <c r="H116" s="257">
        <v>2289324</v>
      </c>
      <c r="I116" s="257">
        <v>2289324</v>
      </c>
      <c r="J116" s="257">
        <v>2289324</v>
      </c>
      <c r="K116" s="257">
        <v>2289324</v>
      </c>
      <c r="L116" s="257">
        <v>2289324</v>
      </c>
      <c r="M116" s="257">
        <v>2289324</v>
      </c>
      <c r="N116" s="257">
        <v>2289324</v>
      </c>
      <c r="O116" s="257">
        <v>2289324</v>
      </c>
      <c r="P116" s="257">
        <v>2289324</v>
      </c>
      <c r="Q116" s="257">
        <v>2289324</v>
      </c>
      <c r="R116" s="257">
        <v>2289324</v>
      </c>
      <c r="S116" s="258">
        <v>27471888</v>
      </c>
      <c r="T116" s="259">
        <v>2289324</v>
      </c>
      <c r="U116" s="295">
        <f t="shared" si="8"/>
        <v>29761212</v>
      </c>
      <c r="V116" s="260"/>
      <c r="W116" s="261"/>
    </row>
    <row r="117" spans="1:23" s="262" customFormat="1" ht="23.25" customHeight="1" x14ac:dyDescent="0.25">
      <c r="A117" s="371">
        <v>97</v>
      </c>
      <c r="B117" s="296"/>
      <c r="C117" s="330">
        <v>3623120</v>
      </c>
      <c r="D117" s="317" t="s">
        <v>402</v>
      </c>
      <c r="E117" s="7">
        <v>144</v>
      </c>
      <c r="F117" s="306" t="s">
        <v>24</v>
      </c>
      <c r="G117" s="257"/>
      <c r="H117" s="257"/>
      <c r="I117" s="257">
        <v>3000000</v>
      </c>
      <c r="J117" s="257">
        <v>3000000</v>
      </c>
      <c r="K117" s="257">
        <v>3000000</v>
      </c>
      <c r="L117" s="257">
        <v>3000000</v>
      </c>
      <c r="M117" s="257">
        <v>3000000</v>
      </c>
      <c r="N117" s="257">
        <v>3000000</v>
      </c>
      <c r="O117" s="257">
        <v>3000000</v>
      </c>
      <c r="P117" s="257">
        <v>3000000</v>
      </c>
      <c r="Q117" s="257">
        <v>3000000</v>
      </c>
      <c r="R117" s="257">
        <v>3000000</v>
      </c>
      <c r="S117" s="258">
        <f t="shared" si="4"/>
        <v>30000000</v>
      </c>
      <c r="T117" s="259">
        <f t="shared" si="5"/>
        <v>2500000</v>
      </c>
      <c r="U117" s="295">
        <f t="shared" si="8"/>
        <v>32500000</v>
      </c>
      <c r="V117" s="260"/>
      <c r="W117" s="261"/>
    </row>
    <row r="118" spans="1:23" s="262" customFormat="1" ht="23.25" customHeight="1" thickBot="1" x14ac:dyDescent="0.3">
      <c r="A118" s="372">
        <v>98</v>
      </c>
      <c r="B118" s="303"/>
      <c r="C118" s="333">
        <v>2343476</v>
      </c>
      <c r="D118" s="314" t="s">
        <v>403</v>
      </c>
      <c r="E118" s="7">
        <v>144</v>
      </c>
      <c r="F118" s="306" t="s">
        <v>24</v>
      </c>
      <c r="G118" s="257"/>
      <c r="H118" s="257"/>
      <c r="I118" s="257"/>
      <c r="J118" s="257">
        <v>5000000</v>
      </c>
      <c r="K118" s="257">
        <v>5000000</v>
      </c>
      <c r="L118" s="257">
        <v>5000000</v>
      </c>
      <c r="M118" s="257">
        <v>5000000</v>
      </c>
      <c r="N118" s="257">
        <v>5000000</v>
      </c>
      <c r="O118" s="257">
        <v>5000000</v>
      </c>
      <c r="P118" s="257">
        <v>5000000</v>
      </c>
      <c r="Q118" s="257">
        <v>5000000</v>
      </c>
      <c r="R118" s="257">
        <v>5000000</v>
      </c>
      <c r="S118" s="258">
        <f t="shared" si="4"/>
        <v>45000000</v>
      </c>
      <c r="T118" s="259">
        <f t="shared" si="5"/>
        <v>3750000</v>
      </c>
      <c r="U118" s="319">
        <f t="shared" si="8"/>
        <v>48750000</v>
      </c>
      <c r="V118" s="260"/>
      <c r="W118" s="261"/>
    </row>
    <row r="119" spans="1:23" s="262" customFormat="1" ht="23.25" customHeight="1" x14ac:dyDescent="0.25">
      <c r="A119" s="378">
        <v>99</v>
      </c>
      <c r="B119" s="363"/>
      <c r="C119" s="333">
        <v>7108134</v>
      </c>
      <c r="D119" s="314" t="s">
        <v>404</v>
      </c>
      <c r="E119" s="7">
        <v>144</v>
      </c>
      <c r="F119" s="306" t="s">
        <v>24</v>
      </c>
      <c r="G119" s="257">
        <v>2500000</v>
      </c>
      <c r="H119" s="257">
        <v>2500000</v>
      </c>
      <c r="I119" s="257">
        <v>2500000</v>
      </c>
      <c r="J119" s="257">
        <v>2500000</v>
      </c>
      <c r="K119" s="257">
        <v>2500000</v>
      </c>
      <c r="L119" s="257">
        <v>2500000</v>
      </c>
      <c r="M119" s="257">
        <v>2500000</v>
      </c>
      <c r="N119" s="257">
        <v>2500000</v>
      </c>
      <c r="O119" s="257">
        <v>2500000</v>
      </c>
      <c r="P119" s="257">
        <v>2500000</v>
      </c>
      <c r="Q119" s="257">
        <v>2500000</v>
      </c>
      <c r="R119" s="257">
        <v>2500000</v>
      </c>
      <c r="S119" s="258">
        <f t="shared" si="4"/>
        <v>30000000</v>
      </c>
      <c r="T119" s="259">
        <f t="shared" si="5"/>
        <v>2500000</v>
      </c>
      <c r="U119" s="360">
        <f t="shared" si="8"/>
        <v>32500000</v>
      </c>
      <c r="V119" s="260"/>
      <c r="W119" s="261"/>
    </row>
    <row r="120" spans="1:23" s="262" customFormat="1" ht="23.25" customHeight="1" x14ac:dyDescent="0.25">
      <c r="A120" s="371">
        <v>100</v>
      </c>
      <c r="B120" s="363"/>
      <c r="C120" s="333">
        <v>1903057</v>
      </c>
      <c r="D120" s="314" t="s">
        <v>405</v>
      </c>
      <c r="E120" s="7">
        <v>144</v>
      </c>
      <c r="F120" s="306" t="s">
        <v>24</v>
      </c>
      <c r="G120" s="257">
        <v>6000000</v>
      </c>
      <c r="H120" s="257">
        <v>6000000</v>
      </c>
      <c r="I120" s="257">
        <v>6000000</v>
      </c>
      <c r="J120" s="257">
        <v>6000000</v>
      </c>
      <c r="K120" s="257">
        <v>6000000</v>
      </c>
      <c r="L120" s="257">
        <v>6000000</v>
      </c>
      <c r="M120" s="257">
        <v>6000000</v>
      </c>
      <c r="N120" s="257">
        <v>6000000</v>
      </c>
      <c r="O120" s="257">
        <v>6000000</v>
      </c>
      <c r="P120" s="257">
        <v>6000000</v>
      </c>
      <c r="Q120" s="257">
        <v>6000000</v>
      </c>
      <c r="R120" s="257">
        <v>6000000</v>
      </c>
      <c r="S120" s="258">
        <f t="shared" si="4"/>
        <v>72000000</v>
      </c>
      <c r="T120" s="259">
        <f t="shared" si="5"/>
        <v>6000000</v>
      </c>
      <c r="U120" s="360">
        <f t="shared" si="8"/>
        <v>78000000</v>
      </c>
      <c r="V120" s="260"/>
      <c r="W120" s="261"/>
    </row>
    <row r="121" spans="1:23" s="262" customFormat="1" ht="23.25" customHeight="1" thickBot="1" x14ac:dyDescent="0.3">
      <c r="A121" s="372">
        <v>101</v>
      </c>
      <c r="B121" s="363"/>
      <c r="C121" s="333">
        <v>3943311</v>
      </c>
      <c r="D121" s="314" t="s">
        <v>406</v>
      </c>
      <c r="E121" s="7">
        <v>144</v>
      </c>
      <c r="F121" s="306" t="s">
        <v>24</v>
      </c>
      <c r="G121" s="257"/>
      <c r="H121" s="257"/>
      <c r="I121" s="257"/>
      <c r="J121" s="257">
        <v>3000000</v>
      </c>
      <c r="K121" s="257">
        <v>3000000</v>
      </c>
      <c r="L121" s="257">
        <v>3000000</v>
      </c>
      <c r="M121" s="257">
        <v>3000000</v>
      </c>
      <c r="N121" s="257">
        <v>3000000</v>
      </c>
      <c r="O121" s="257">
        <v>3000000</v>
      </c>
      <c r="P121" s="257">
        <v>3000000</v>
      </c>
      <c r="Q121" s="257">
        <v>3000000</v>
      </c>
      <c r="R121" s="257">
        <v>3000000</v>
      </c>
      <c r="S121" s="258">
        <f t="shared" si="4"/>
        <v>27000000</v>
      </c>
      <c r="T121" s="259">
        <f t="shared" si="5"/>
        <v>2250000</v>
      </c>
      <c r="U121" s="360">
        <f t="shared" si="8"/>
        <v>29250000</v>
      </c>
      <c r="V121" s="260"/>
      <c r="W121" s="261"/>
    </row>
    <row r="122" spans="1:23" s="262" customFormat="1" ht="23.25" customHeight="1" x14ac:dyDescent="0.25">
      <c r="A122" s="378">
        <v>102</v>
      </c>
      <c r="B122" s="363"/>
      <c r="C122" s="333">
        <v>3977528</v>
      </c>
      <c r="D122" s="314" t="s">
        <v>407</v>
      </c>
      <c r="E122" s="7">
        <v>144</v>
      </c>
      <c r="F122" s="306" t="s">
        <v>24</v>
      </c>
      <c r="G122" s="257">
        <v>6000000</v>
      </c>
      <c r="H122" s="257">
        <v>6000000</v>
      </c>
      <c r="I122" s="257">
        <v>6000000</v>
      </c>
      <c r="J122" s="257">
        <v>6000000</v>
      </c>
      <c r="K122" s="257">
        <v>6000000</v>
      </c>
      <c r="L122" s="257">
        <v>6000000</v>
      </c>
      <c r="M122" s="257">
        <v>6000000</v>
      </c>
      <c r="N122" s="257">
        <v>6000000</v>
      </c>
      <c r="O122" s="257">
        <v>6000000</v>
      </c>
      <c r="P122" s="257">
        <v>6000000</v>
      </c>
      <c r="Q122" s="257">
        <v>6000000</v>
      </c>
      <c r="R122" s="257">
        <v>6000000</v>
      </c>
      <c r="S122" s="258">
        <f t="shared" si="4"/>
        <v>72000000</v>
      </c>
      <c r="T122" s="259">
        <f t="shared" si="5"/>
        <v>6000000</v>
      </c>
      <c r="U122" s="360">
        <f t="shared" si="8"/>
        <v>78000000</v>
      </c>
      <c r="V122" s="260"/>
      <c r="W122" s="261"/>
    </row>
    <row r="123" spans="1:23" s="262" customFormat="1" ht="23.25" customHeight="1" x14ac:dyDescent="0.25">
      <c r="A123" s="371">
        <v>103</v>
      </c>
      <c r="B123" s="363"/>
      <c r="C123" s="333">
        <v>3984100</v>
      </c>
      <c r="D123" s="314" t="s">
        <v>408</v>
      </c>
      <c r="E123" s="7">
        <v>144</v>
      </c>
      <c r="F123" s="306" t="s">
        <v>24</v>
      </c>
      <c r="G123" s="257">
        <v>3500000</v>
      </c>
      <c r="H123" s="257">
        <v>3500000</v>
      </c>
      <c r="I123" s="257">
        <v>3500000</v>
      </c>
      <c r="J123" s="257">
        <v>3500000</v>
      </c>
      <c r="K123" s="257">
        <v>3500000</v>
      </c>
      <c r="L123" s="257">
        <v>3500000</v>
      </c>
      <c r="M123" s="257">
        <v>3500000</v>
      </c>
      <c r="N123" s="257">
        <v>3500000</v>
      </c>
      <c r="O123" s="257">
        <v>3500000</v>
      </c>
      <c r="P123" s="257">
        <v>3500000</v>
      </c>
      <c r="Q123" s="257">
        <v>3500000</v>
      </c>
      <c r="R123" s="257">
        <v>3500000</v>
      </c>
      <c r="S123" s="258">
        <f t="shared" si="4"/>
        <v>42000000</v>
      </c>
      <c r="T123" s="259">
        <f t="shared" si="5"/>
        <v>3500000</v>
      </c>
      <c r="U123" s="360">
        <f t="shared" si="8"/>
        <v>45500000</v>
      </c>
      <c r="V123" s="260"/>
      <c r="W123" s="261"/>
    </row>
    <row r="124" spans="1:23" s="262" customFormat="1" ht="23.25" customHeight="1" thickBot="1" x14ac:dyDescent="0.3">
      <c r="A124" s="372">
        <v>104</v>
      </c>
      <c r="B124" s="363"/>
      <c r="C124" s="333">
        <v>2523218</v>
      </c>
      <c r="D124" s="314" t="s">
        <v>409</v>
      </c>
      <c r="E124" s="7">
        <v>144</v>
      </c>
      <c r="F124" s="306" t="s">
        <v>24</v>
      </c>
      <c r="G124" s="257">
        <v>3600600</v>
      </c>
      <c r="H124" s="257">
        <v>3600600</v>
      </c>
      <c r="I124" s="257">
        <v>3800000</v>
      </c>
      <c r="J124" s="257">
        <v>3800000</v>
      </c>
      <c r="K124" s="257">
        <v>3800000</v>
      </c>
      <c r="L124" s="257">
        <v>3800000</v>
      </c>
      <c r="M124" s="257">
        <v>3800000</v>
      </c>
      <c r="N124" s="257">
        <v>3800000</v>
      </c>
      <c r="O124" s="257">
        <v>3800000</v>
      </c>
      <c r="P124" s="257">
        <v>3800000</v>
      </c>
      <c r="Q124" s="257">
        <v>3800000</v>
      </c>
      <c r="R124" s="257">
        <v>3800000</v>
      </c>
      <c r="S124" s="258">
        <f t="shared" si="4"/>
        <v>45201200</v>
      </c>
      <c r="T124" s="259">
        <f t="shared" si="5"/>
        <v>3766766.6666666665</v>
      </c>
      <c r="U124" s="360">
        <f t="shared" si="8"/>
        <v>48967966.666666664</v>
      </c>
      <c r="V124" s="260"/>
      <c r="W124" s="261"/>
    </row>
    <row r="125" spans="1:23" s="262" customFormat="1" ht="23.25" customHeight="1" x14ac:dyDescent="0.25">
      <c r="A125" s="378">
        <v>105</v>
      </c>
      <c r="B125" s="363"/>
      <c r="C125" s="333">
        <v>2943018</v>
      </c>
      <c r="D125" s="314" t="s">
        <v>410</v>
      </c>
      <c r="E125" s="7">
        <v>144</v>
      </c>
      <c r="F125" s="306" t="s">
        <v>24</v>
      </c>
      <c r="G125" s="257">
        <v>2289324</v>
      </c>
      <c r="H125" s="257">
        <v>2289324</v>
      </c>
      <c r="I125" s="257">
        <v>2289324</v>
      </c>
      <c r="J125" s="257">
        <v>2289324</v>
      </c>
      <c r="K125" s="257">
        <v>2289324</v>
      </c>
      <c r="L125" s="257">
        <v>2289324</v>
      </c>
      <c r="M125" s="257">
        <v>2289324</v>
      </c>
      <c r="N125" s="257">
        <v>2289324</v>
      </c>
      <c r="O125" s="257">
        <v>2289324</v>
      </c>
      <c r="P125" s="257">
        <v>2289324</v>
      </c>
      <c r="Q125" s="257">
        <v>2289324</v>
      </c>
      <c r="R125" s="257">
        <v>2289324</v>
      </c>
      <c r="S125" s="258">
        <f t="shared" si="4"/>
        <v>27471888</v>
      </c>
      <c r="T125" s="259">
        <f t="shared" si="5"/>
        <v>2289324</v>
      </c>
      <c r="U125" s="360">
        <f t="shared" si="8"/>
        <v>29761212</v>
      </c>
      <c r="V125" s="260"/>
      <c r="W125" s="261"/>
    </row>
    <row r="126" spans="1:23" s="262" customFormat="1" ht="23.25" customHeight="1" x14ac:dyDescent="0.25">
      <c r="A126" s="371">
        <v>106</v>
      </c>
      <c r="B126" s="363"/>
      <c r="C126" s="333">
        <v>5202939</v>
      </c>
      <c r="D126" s="364" t="s">
        <v>411</v>
      </c>
      <c r="E126" s="7">
        <v>144</v>
      </c>
      <c r="F126" s="306" t="s">
        <v>24</v>
      </c>
      <c r="G126" s="257">
        <v>3800000</v>
      </c>
      <c r="H126" s="257">
        <v>3800000</v>
      </c>
      <c r="I126" s="257">
        <v>3800000</v>
      </c>
      <c r="J126" s="257">
        <v>3800000</v>
      </c>
      <c r="K126" s="257">
        <v>3800000</v>
      </c>
      <c r="L126" s="257">
        <v>3800000</v>
      </c>
      <c r="M126" s="257">
        <v>3800000</v>
      </c>
      <c r="N126" s="257">
        <v>3800000</v>
      </c>
      <c r="O126" s="257">
        <v>3800000</v>
      </c>
      <c r="P126" s="257">
        <v>3800000</v>
      </c>
      <c r="Q126" s="257">
        <v>3800000</v>
      </c>
      <c r="R126" s="257">
        <v>3800000</v>
      </c>
      <c r="S126" s="258">
        <f t="shared" si="4"/>
        <v>45600000</v>
      </c>
      <c r="T126" s="259">
        <f t="shared" si="5"/>
        <v>3800000</v>
      </c>
      <c r="U126" s="360">
        <f t="shared" si="8"/>
        <v>49400000</v>
      </c>
      <c r="V126" s="260"/>
      <c r="W126" s="261"/>
    </row>
    <row r="127" spans="1:23" s="282" customFormat="1" ht="21.9" customHeight="1" thickBot="1" x14ac:dyDescent="0.3">
      <c r="A127" s="372">
        <v>107</v>
      </c>
      <c r="B127" s="267"/>
      <c r="C127" s="366">
        <v>2511649</v>
      </c>
      <c r="D127" s="367" t="s">
        <v>412</v>
      </c>
      <c r="E127" s="7">
        <v>111</v>
      </c>
      <c r="F127" s="306" t="s">
        <v>18</v>
      </c>
      <c r="G127" s="365"/>
      <c r="H127" s="365"/>
      <c r="I127" s="365"/>
      <c r="J127" s="365">
        <v>1140000</v>
      </c>
      <c r="K127" s="365">
        <v>1800000</v>
      </c>
      <c r="L127" s="365">
        <v>1800000</v>
      </c>
      <c r="M127" s="365">
        <v>1800000</v>
      </c>
      <c r="N127" s="365">
        <v>1800000</v>
      </c>
      <c r="O127" s="365">
        <v>2400000</v>
      </c>
      <c r="P127" s="365">
        <v>2400000</v>
      </c>
      <c r="Q127" s="365">
        <v>2400000</v>
      </c>
      <c r="R127" s="365">
        <v>2400000</v>
      </c>
      <c r="S127" s="258">
        <f t="shared" si="4"/>
        <v>17940000</v>
      </c>
      <c r="T127" s="259">
        <f t="shared" si="5"/>
        <v>1495000</v>
      </c>
      <c r="U127" s="273">
        <f t="shared" si="8"/>
        <v>19435000</v>
      </c>
      <c r="V127" s="283"/>
      <c r="W127" s="281"/>
    </row>
    <row r="128" spans="1:23" s="282" customFormat="1" ht="21.9" customHeight="1" x14ac:dyDescent="0.25">
      <c r="A128" s="378">
        <v>108</v>
      </c>
      <c r="B128" s="267"/>
      <c r="C128" s="368">
        <v>4316157</v>
      </c>
      <c r="D128" s="315" t="s">
        <v>413</v>
      </c>
      <c r="E128" s="7">
        <v>144</v>
      </c>
      <c r="F128" s="306" t="s">
        <v>24</v>
      </c>
      <c r="G128" s="365">
        <v>2289324</v>
      </c>
      <c r="H128" s="365">
        <v>2289324</v>
      </c>
      <c r="I128" s="365">
        <v>2289324</v>
      </c>
      <c r="J128" s="365">
        <v>2289324</v>
      </c>
      <c r="K128" s="365">
        <v>2289324</v>
      </c>
      <c r="L128" s="365">
        <v>2289324</v>
      </c>
      <c r="M128" s="365">
        <v>2289324</v>
      </c>
      <c r="N128" s="365">
        <v>2289324</v>
      </c>
      <c r="O128" s="365">
        <v>2289324</v>
      </c>
      <c r="P128" s="365">
        <v>2289324</v>
      </c>
      <c r="Q128" s="365">
        <v>2289324</v>
      </c>
      <c r="R128" s="365">
        <v>2289324</v>
      </c>
      <c r="S128" s="258">
        <f t="shared" si="4"/>
        <v>27471888</v>
      </c>
      <c r="T128" s="259">
        <f t="shared" si="5"/>
        <v>2289324</v>
      </c>
      <c r="U128" s="273">
        <f t="shared" si="8"/>
        <v>29761212</v>
      </c>
      <c r="V128" s="283"/>
      <c r="W128" s="281"/>
    </row>
    <row r="129" spans="1:23" s="285" customFormat="1" ht="21.9" customHeight="1" x14ac:dyDescent="0.25">
      <c r="A129" s="371">
        <v>109</v>
      </c>
      <c r="B129" s="267"/>
      <c r="C129" s="368">
        <v>3188567</v>
      </c>
      <c r="D129" s="367" t="s">
        <v>414</v>
      </c>
      <c r="E129" s="7">
        <v>144</v>
      </c>
      <c r="F129" s="306" t="s">
        <v>24</v>
      </c>
      <c r="G129" s="365">
        <v>2289324</v>
      </c>
      <c r="H129" s="365">
        <v>2289324</v>
      </c>
      <c r="I129" s="365">
        <v>2289324</v>
      </c>
      <c r="J129" s="365">
        <v>2289324</v>
      </c>
      <c r="K129" s="365">
        <v>2289324</v>
      </c>
      <c r="L129" s="365">
        <v>2289324</v>
      </c>
      <c r="M129" s="365">
        <v>2289324</v>
      </c>
      <c r="N129" s="365">
        <v>2289324</v>
      </c>
      <c r="O129" s="365">
        <v>2289324</v>
      </c>
      <c r="P129" s="365">
        <v>2289324</v>
      </c>
      <c r="Q129" s="365">
        <v>2289324</v>
      </c>
      <c r="R129" s="365">
        <v>2289324</v>
      </c>
      <c r="S129" s="258">
        <f t="shared" si="4"/>
        <v>27471888</v>
      </c>
      <c r="T129" s="259">
        <f t="shared" si="5"/>
        <v>2289324</v>
      </c>
      <c r="U129" s="273">
        <f t="shared" si="8"/>
        <v>29761212</v>
      </c>
      <c r="V129" s="283"/>
      <c r="W129" s="284"/>
    </row>
    <row r="130" spans="1:23" s="285" customFormat="1" ht="21.9" customHeight="1" thickBot="1" x14ac:dyDescent="0.3">
      <c r="A130" s="372">
        <v>110</v>
      </c>
      <c r="B130" s="302"/>
      <c r="C130" s="368">
        <v>835745</v>
      </c>
      <c r="D130" s="367" t="s">
        <v>415</v>
      </c>
      <c r="E130" s="7">
        <v>145</v>
      </c>
      <c r="F130" s="306" t="s">
        <v>25</v>
      </c>
      <c r="G130" s="365">
        <v>8800000</v>
      </c>
      <c r="H130" s="365">
        <v>8800000</v>
      </c>
      <c r="I130" s="365">
        <v>8800000</v>
      </c>
      <c r="J130" s="365">
        <v>8800000</v>
      </c>
      <c r="K130" s="365">
        <v>8800000</v>
      </c>
      <c r="L130" s="365">
        <v>8800000</v>
      </c>
      <c r="M130" s="365">
        <v>8800000</v>
      </c>
      <c r="N130" s="365">
        <v>8800000</v>
      </c>
      <c r="O130" s="365">
        <v>8800000</v>
      </c>
      <c r="P130" s="365">
        <v>8800000</v>
      </c>
      <c r="Q130" s="365">
        <v>8800000</v>
      </c>
      <c r="R130" s="365">
        <v>8800000</v>
      </c>
      <c r="S130" s="258">
        <f t="shared" si="4"/>
        <v>105600000</v>
      </c>
      <c r="T130" s="259">
        <f t="shared" si="5"/>
        <v>8800000</v>
      </c>
      <c r="U130" s="320">
        <f t="shared" si="8"/>
        <v>114400000</v>
      </c>
      <c r="V130" s="283"/>
      <c r="W130" s="284"/>
    </row>
    <row r="131" spans="1:23" s="285" customFormat="1" ht="21.9" customHeight="1" x14ac:dyDescent="0.25">
      <c r="A131" s="378">
        <v>111</v>
      </c>
      <c r="B131" s="302"/>
      <c r="C131" s="368">
        <v>2580396</v>
      </c>
      <c r="D131" s="367" t="s">
        <v>416</v>
      </c>
      <c r="E131" s="7">
        <v>111</v>
      </c>
      <c r="F131" s="306" t="s">
        <v>18</v>
      </c>
      <c r="G131" s="365">
        <v>13500000</v>
      </c>
      <c r="H131" s="365">
        <v>13500000</v>
      </c>
      <c r="I131" s="365">
        <v>13500000</v>
      </c>
      <c r="J131" s="365">
        <v>13500000</v>
      </c>
      <c r="K131" s="365">
        <v>13500000</v>
      </c>
      <c r="L131" s="365">
        <v>13500000</v>
      </c>
      <c r="M131" s="365">
        <v>13500000</v>
      </c>
      <c r="N131" s="365">
        <v>13500000</v>
      </c>
      <c r="O131" s="365">
        <v>13500000</v>
      </c>
      <c r="P131" s="365">
        <v>13500000</v>
      </c>
      <c r="Q131" s="365">
        <v>13500000</v>
      </c>
      <c r="R131" s="365">
        <v>13500000</v>
      </c>
      <c r="S131" s="258">
        <f t="shared" si="4"/>
        <v>162000000</v>
      </c>
      <c r="T131" s="259">
        <f t="shared" si="5"/>
        <v>13500000</v>
      </c>
      <c r="U131" s="320">
        <f t="shared" si="8"/>
        <v>175500000</v>
      </c>
      <c r="V131" s="283"/>
      <c r="W131" s="284"/>
    </row>
    <row r="132" spans="1:23" s="285" customFormat="1" ht="21.9" customHeight="1" x14ac:dyDescent="0.25">
      <c r="A132" s="371">
        <v>112</v>
      </c>
      <c r="B132" s="302"/>
      <c r="C132" s="368">
        <v>4664855</v>
      </c>
      <c r="D132" s="367" t="s">
        <v>417</v>
      </c>
      <c r="E132" s="7">
        <v>111</v>
      </c>
      <c r="F132" s="306" t="s">
        <v>18</v>
      </c>
      <c r="G132" s="365">
        <v>12000000</v>
      </c>
      <c r="H132" s="365">
        <v>12000000</v>
      </c>
      <c r="I132" s="365">
        <v>12000000</v>
      </c>
      <c r="J132" s="365">
        <v>12000000</v>
      </c>
      <c r="K132" s="365">
        <v>12000000</v>
      </c>
      <c r="L132" s="365">
        <v>12000000</v>
      </c>
      <c r="M132" s="365">
        <v>12000000</v>
      </c>
      <c r="N132" s="365">
        <v>12000000</v>
      </c>
      <c r="O132" s="365">
        <v>12000000</v>
      </c>
      <c r="P132" s="365">
        <v>12000000</v>
      </c>
      <c r="Q132" s="365">
        <v>12000000</v>
      </c>
      <c r="R132" s="365">
        <v>12000000</v>
      </c>
      <c r="S132" s="258">
        <f t="shared" si="4"/>
        <v>144000000</v>
      </c>
      <c r="T132" s="259">
        <f t="shared" si="5"/>
        <v>12000000</v>
      </c>
      <c r="U132" s="320">
        <f t="shared" si="8"/>
        <v>156000000</v>
      </c>
      <c r="V132" s="283"/>
      <c r="W132" s="284"/>
    </row>
    <row r="133" spans="1:23" s="285" customFormat="1" ht="21.9" customHeight="1" thickBot="1" x14ac:dyDescent="0.3">
      <c r="A133" s="372">
        <v>113</v>
      </c>
      <c r="B133" s="302"/>
      <c r="C133" s="368">
        <v>3685408</v>
      </c>
      <c r="D133" s="367" t="s">
        <v>418</v>
      </c>
      <c r="E133" s="7">
        <v>111</v>
      </c>
      <c r="F133" s="306" t="s">
        <v>18</v>
      </c>
      <c r="G133" s="365">
        <v>12000000</v>
      </c>
      <c r="H133" s="365">
        <v>12000000</v>
      </c>
      <c r="I133" s="365">
        <v>12000000</v>
      </c>
      <c r="J133" s="365">
        <v>12000000</v>
      </c>
      <c r="K133" s="365">
        <v>12000000</v>
      </c>
      <c r="L133" s="365">
        <v>12000000</v>
      </c>
      <c r="M133" s="365">
        <v>12000000</v>
      </c>
      <c r="N133" s="365">
        <v>12000000</v>
      </c>
      <c r="O133" s="365">
        <v>12000000</v>
      </c>
      <c r="P133" s="365">
        <v>12000000</v>
      </c>
      <c r="Q133" s="365">
        <v>12000000</v>
      </c>
      <c r="R133" s="365">
        <v>12000000</v>
      </c>
      <c r="S133" s="258">
        <f t="shared" si="4"/>
        <v>144000000</v>
      </c>
      <c r="T133" s="259">
        <f t="shared" si="5"/>
        <v>12000000</v>
      </c>
      <c r="U133" s="320">
        <f t="shared" si="8"/>
        <v>156000000</v>
      </c>
      <c r="V133" s="283"/>
      <c r="W133" s="284"/>
    </row>
    <row r="134" spans="1:23" s="285" customFormat="1" ht="21.9" customHeight="1" x14ac:dyDescent="0.25">
      <c r="A134" s="378">
        <v>114</v>
      </c>
      <c r="B134" s="302"/>
      <c r="C134" s="366">
        <v>4982913</v>
      </c>
      <c r="D134" s="367" t="s">
        <v>419</v>
      </c>
      <c r="E134" s="7">
        <v>111</v>
      </c>
      <c r="F134" s="306" t="s">
        <v>18</v>
      </c>
      <c r="G134" s="365">
        <v>12000000</v>
      </c>
      <c r="H134" s="365">
        <v>12000000</v>
      </c>
      <c r="I134" s="365">
        <v>12000000</v>
      </c>
      <c r="J134" s="365">
        <v>12000000</v>
      </c>
      <c r="K134" s="365">
        <v>12000000</v>
      </c>
      <c r="L134" s="365">
        <v>12000000</v>
      </c>
      <c r="M134" s="365">
        <v>12000000</v>
      </c>
      <c r="N134" s="365">
        <v>12000000</v>
      </c>
      <c r="O134" s="365">
        <v>12000000</v>
      </c>
      <c r="P134" s="365">
        <v>12000000</v>
      </c>
      <c r="Q134" s="365">
        <v>12000000</v>
      </c>
      <c r="R134" s="365">
        <v>12000000</v>
      </c>
      <c r="S134" s="258">
        <f t="shared" si="4"/>
        <v>144000000</v>
      </c>
      <c r="T134" s="259">
        <f t="shared" si="5"/>
        <v>12000000</v>
      </c>
      <c r="U134" s="320">
        <f t="shared" si="8"/>
        <v>156000000</v>
      </c>
      <c r="V134" s="283"/>
      <c r="W134" s="284"/>
    </row>
    <row r="135" spans="1:23" s="285" customFormat="1" ht="21.9" customHeight="1" x14ac:dyDescent="0.25">
      <c r="A135" s="371">
        <v>115</v>
      </c>
      <c r="B135" s="302"/>
      <c r="C135" s="368">
        <v>1297624</v>
      </c>
      <c r="D135" s="367" t="s">
        <v>420</v>
      </c>
      <c r="E135" s="7">
        <v>111</v>
      </c>
      <c r="F135" s="306" t="s">
        <v>18</v>
      </c>
      <c r="G135" s="365">
        <v>12000000</v>
      </c>
      <c r="H135" s="365">
        <v>12000000</v>
      </c>
      <c r="I135" s="365">
        <v>12000000</v>
      </c>
      <c r="J135" s="365">
        <v>12000000</v>
      </c>
      <c r="K135" s="365">
        <v>12000000</v>
      </c>
      <c r="L135" s="365">
        <v>12000000</v>
      </c>
      <c r="M135" s="365">
        <v>12000000</v>
      </c>
      <c r="N135" s="365">
        <v>12000000</v>
      </c>
      <c r="O135" s="365">
        <v>12000000</v>
      </c>
      <c r="P135" s="365">
        <v>12000000</v>
      </c>
      <c r="Q135" s="365">
        <v>12000000</v>
      </c>
      <c r="R135" s="365">
        <v>12000000</v>
      </c>
      <c r="S135" s="258">
        <v>144000000</v>
      </c>
      <c r="T135" s="259">
        <f t="shared" si="5"/>
        <v>12000000</v>
      </c>
      <c r="U135" s="320">
        <f t="shared" si="8"/>
        <v>156000000</v>
      </c>
      <c r="V135" s="283"/>
      <c r="W135" s="284"/>
    </row>
    <row r="136" spans="1:23" s="285" customFormat="1" ht="21.9" customHeight="1" thickBot="1" x14ac:dyDescent="0.3">
      <c r="A136" s="372">
        <v>116</v>
      </c>
      <c r="B136" s="302"/>
      <c r="C136" s="368">
        <v>6183675</v>
      </c>
      <c r="D136" s="367" t="s">
        <v>421</v>
      </c>
      <c r="E136" s="7">
        <v>111</v>
      </c>
      <c r="F136" s="306" t="s">
        <v>18</v>
      </c>
      <c r="G136" s="365">
        <v>12000000</v>
      </c>
      <c r="H136" s="365">
        <v>12000000</v>
      </c>
      <c r="I136" s="365">
        <v>12000000</v>
      </c>
      <c r="J136" s="365">
        <v>12000000</v>
      </c>
      <c r="K136" s="365">
        <v>12000000</v>
      </c>
      <c r="L136" s="365">
        <v>12000000</v>
      </c>
      <c r="M136" s="365">
        <v>12000000</v>
      </c>
      <c r="N136" s="365">
        <v>12000000</v>
      </c>
      <c r="O136" s="365">
        <v>12000000</v>
      </c>
      <c r="P136" s="365">
        <v>12000000</v>
      </c>
      <c r="Q136" s="365">
        <v>12000000</v>
      </c>
      <c r="R136" s="365">
        <v>12000000</v>
      </c>
      <c r="S136" s="258">
        <v>144000000</v>
      </c>
      <c r="T136" s="259">
        <f t="shared" si="5"/>
        <v>12000000</v>
      </c>
      <c r="U136" s="320">
        <f t="shared" si="8"/>
        <v>156000000</v>
      </c>
      <c r="V136" s="283"/>
      <c r="W136" s="284"/>
    </row>
    <row r="137" spans="1:23" s="285" customFormat="1" ht="21.9" customHeight="1" x14ac:dyDescent="0.25">
      <c r="A137" s="378">
        <v>117</v>
      </c>
      <c r="B137" s="302"/>
      <c r="C137" s="368">
        <v>1501630</v>
      </c>
      <c r="D137" s="367" t="s">
        <v>422</v>
      </c>
      <c r="E137" s="7">
        <v>111</v>
      </c>
      <c r="F137" s="306" t="s">
        <v>18</v>
      </c>
      <c r="G137" s="365">
        <v>12000000</v>
      </c>
      <c r="H137" s="365">
        <v>12000000</v>
      </c>
      <c r="I137" s="365">
        <v>12000000</v>
      </c>
      <c r="J137" s="365">
        <v>12000000</v>
      </c>
      <c r="K137" s="365">
        <v>12000000</v>
      </c>
      <c r="L137" s="365">
        <v>12000000</v>
      </c>
      <c r="M137" s="365">
        <v>12000000</v>
      </c>
      <c r="N137" s="365">
        <v>12000000</v>
      </c>
      <c r="O137" s="365">
        <v>12000000</v>
      </c>
      <c r="P137" s="365">
        <v>12000000</v>
      </c>
      <c r="Q137" s="365">
        <v>12000000</v>
      </c>
      <c r="R137" s="365">
        <v>12000000</v>
      </c>
      <c r="S137" s="258">
        <v>144000000</v>
      </c>
      <c r="T137" s="259">
        <f t="shared" ref="T137:T139" si="9">S137/12</f>
        <v>12000000</v>
      </c>
      <c r="U137" s="383">
        <f t="shared" ref="U137:U139" si="10">SUM(S137:T137)</f>
        <v>156000000</v>
      </c>
      <c r="V137" s="283"/>
      <c r="W137" s="284"/>
    </row>
    <row r="138" spans="1:23" s="285" customFormat="1" ht="21.9" customHeight="1" x14ac:dyDescent="0.25">
      <c r="A138" s="371">
        <v>118</v>
      </c>
      <c r="B138" s="302"/>
      <c r="C138" s="368">
        <v>4240335</v>
      </c>
      <c r="D138" s="315" t="s">
        <v>423</v>
      </c>
      <c r="E138" s="7">
        <v>111</v>
      </c>
      <c r="F138" s="306" t="s">
        <v>18</v>
      </c>
      <c r="G138" s="365">
        <v>12000000</v>
      </c>
      <c r="H138" s="365">
        <v>12000000</v>
      </c>
      <c r="I138" s="365">
        <v>12000000</v>
      </c>
      <c r="J138" s="365">
        <v>12000000</v>
      </c>
      <c r="K138" s="365">
        <v>12000000</v>
      </c>
      <c r="L138" s="365">
        <v>12000000</v>
      </c>
      <c r="M138" s="365">
        <v>12000000</v>
      </c>
      <c r="N138" s="365">
        <v>12000000</v>
      </c>
      <c r="O138" s="365">
        <v>12000000</v>
      </c>
      <c r="P138" s="365">
        <v>12000000</v>
      </c>
      <c r="Q138" s="365">
        <v>12000000</v>
      </c>
      <c r="R138" s="365">
        <v>12000000</v>
      </c>
      <c r="S138" s="258">
        <v>144000000</v>
      </c>
      <c r="T138" s="259">
        <f t="shared" si="9"/>
        <v>12000000</v>
      </c>
      <c r="U138" s="383">
        <f t="shared" si="10"/>
        <v>156000000</v>
      </c>
      <c r="V138" s="283"/>
      <c r="W138" s="284"/>
    </row>
    <row r="139" spans="1:23" s="285" customFormat="1" ht="21.9" customHeight="1" thickBot="1" x14ac:dyDescent="0.3">
      <c r="A139" s="372">
        <v>119</v>
      </c>
      <c r="B139" s="302"/>
      <c r="C139" s="368">
        <v>2160884</v>
      </c>
      <c r="D139" s="367" t="s">
        <v>424</v>
      </c>
      <c r="E139" s="7">
        <v>111</v>
      </c>
      <c r="F139" s="306" t="s">
        <v>18</v>
      </c>
      <c r="G139" s="365">
        <v>12000000</v>
      </c>
      <c r="H139" s="365">
        <v>12000000</v>
      </c>
      <c r="I139" s="365">
        <v>12000000</v>
      </c>
      <c r="J139" s="365">
        <v>12000000</v>
      </c>
      <c r="K139" s="365">
        <v>12000000</v>
      </c>
      <c r="L139" s="365">
        <v>12000000</v>
      </c>
      <c r="M139" s="365">
        <v>12000000</v>
      </c>
      <c r="N139" s="365">
        <v>12000000</v>
      </c>
      <c r="O139" s="365">
        <v>12000000</v>
      </c>
      <c r="P139" s="365">
        <v>12000000</v>
      </c>
      <c r="Q139" s="365">
        <v>12000000</v>
      </c>
      <c r="R139" s="365">
        <v>12000000</v>
      </c>
      <c r="S139" s="258">
        <v>144000000</v>
      </c>
      <c r="T139" s="259">
        <f t="shared" si="9"/>
        <v>12000000</v>
      </c>
      <c r="U139" s="383">
        <f t="shared" si="10"/>
        <v>156000000</v>
      </c>
      <c r="V139" s="283"/>
      <c r="W139" s="284"/>
    </row>
    <row r="140" spans="1:23" s="285" customFormat="1" ht="21.9" customHeight="1" x14ac:dyDescent="0.25">
      <c r="A140" s="378">
        <v>120</v>
      </c>
      <c r="B140" s="302"/>
      <c r="C140" s="368">
        <v>3260245</v>
      </c>
      <c r="D140" s="317" t="s">
        <v>425</v>
      </c>
      <c r="E140" s="7">
        <v>111</v>
      </c>
      <c r="F140" s="306" t="s">
        <v>18</v>
      </c>
      <c r="G140" s="365">
        <v>12000000</v>
      </c>
      <c r="H140" s="365">
        <v>12000000</v>
      </c>
      <c r="I140" s="365">
        <v>12000000</v>
      </c>
      <c r="J140" s="365">
        <v>12000000</v>
      </c>
      <c r="K140" s="365">
        <v>12000000</v>
      </c>
      <c r="L140" s="365">
        <v>12000000</v>
      </c>
      <c r="M140" s="365">
        <v>12000000</v>
      </c>
      <c r="N140" s="365">
        <v>12000000</v>
      </c>
      <c r="O140" s="365">
        <v>12000000</v>
      </c>
      <c r="P140" s="365">
        <v>12000000</v>
      </c>
      <c r="Q140" s="365">
        <v>12000000</v>
      </c>
      <c r="R140" s="365">
        <v>12000000</v>
      </c>
      <c r="S140" s="258">
        <v>144000000</v>
      </c>
      <c r="T140" s="259">
        <f t="shared" ref="T140:T142" si="11">S140/12</f>
        <v>12000000</v>
      </c>
      <c r="U140" s="383">
        <f t="shared" ref="U140:U142" si="12">SUM(S140:T140)</f>
        <v>156000000</v>
      </c>
      <c r="V140" s="283"/>
      <c r="W140" s="284"/>
    </row>
    <row r="141" spans="1:23" s="285" customFormat="1" ht="21.9" customHeight="1" x14ac:dyDescent="0.25">
      <c r="A141" s="371">
        <v>121</v>
      </c>
      <c r="B141" s="302"/>
      <c r="C141" s="369">
        <v>4134933</v>
      </c>
      <c r="D141" s="367" t="s">
        <v>426</v>
      </c>
      <c r="E141" s="7">
        <v>111</v>
      </c>
      <c r="F141" s="306" t="s">
        <v>18</v>
      </c>
      <c r="G141" s="365">
        <v>12000000</v>
      </c>
      <c r="H141" s="365">
        <v>12000000</v>
      </c>
      <c r="I141" s="365">
        <v>12000000</v>
      </c>
      <c r="J141" s="365">
        <v>12000000</v>
      </c>
      <c r="K141" s="365">
        <v>12000000</v>
      </c>
      <c r="L141" s="365">
        <v>12000000</v>
      </c>
      <c r="M141" s="365">
        <v>12000000</v>
      </c>
      <c r="N141" s="365">
        <v>12000000</v>
      </c>
      <c r="O141" s="365">
        <v>12000000</v>
      </c>
      <c r="P141" s="365">
        <v>12000000</v>
      </c>
      <c r="Q141" s="365">
        <v>12000000</v>
      </c>
      <c r="R141" s="365">
        <v>12000000</v>
      </c>
      <c r="S141" s="258">
        <v>144000000</v>
      </c>
      <c r="T141" s="259">
        <f t="shared" si="11"/>
        <v>12000000</v>
      </c>
      <c r="U141" s="383">
        <f t="shared" si="12"/>
        <v>156000000</v>
      </c>
      <c r="V141" s="283"/>
      <c r="W141" s="284"/>
    </row>
    <row r="142" spans="1:23" s="285" customFormat="1" ht="21.9" customHeight="1" thickBot="1" x14ac:dyDescent="0.3">
      <c r="A142" s="372">
        <v>122</v>
      </c>
      <c r="B142" s="302"/>
      <c r="C142" s="369">
        <v>2081432</v>
      </c>
      <c r="D142" s="367" t="s">
        <v>427</v>
      </c>
      <c r="E142" s="7">
        <v>111</v>
      </c>
      <c r="F142" s="306" t="s">
        <v>18</v>
      </c>
      <c r="G142" s="365"/>
      <c r="H142" s="365"/>
      <c r="I142" s="365"/>
      <c r="J142" s="365"/>
      <c r="K142" s="365">
        <v>12000000</v>
      </c>
      <c r="L142" s="365">
        <v>12000000</v>
      </c>
      <c r="M142" s="365">
        <v>12000000</v>
      </c>
      <c r="N142" s="365">
        <v>12000000</v>
      </c>
      <c r="O142" s="365">
        <v>12000000</v>
      </c>
      <c r="P142" s="365">
        <v>12000000</v>
      </c>
      <c r="Q142" s="365">
        <v>12000000</v>
      </c>
      <c r="R142" s="365">
        <v>12000000</v>
      </c>
      <c r="S142" s="258">
        <v>96000000</v>
      </c>
      <c r="T142" s="259">
        <f t="shared" si="11"/>
        <v>8000000</v>
      </c>
      <c r="U142" s="320">
        <f t="shared" si="12"/>
        <v>104000000</v>
      </c>
      <c r="V142" s="283"/>
      <c r="W142" s="284"/>
    </row>
    <row r="143" spans="1:23" s="285" customFormat="1" ht="21.9" customHeight="1" x14ac:dyDescent="0.25">
      <c r="A143" s="378">
        <v>123</v>
      </c>
      <c r="B143" s="302"/>
      <c r="C143" s="368">
        <v>2250340</v>
      </c>
      <c r="D143" s="367" t="s">
        <v>428</v>
      </c>
      <c r="E143" s="7">
        <v>144</v>
      </c>
      <c r="F143" s="306" t="s">
        <v>24</v>
      </c>
      <c r="G143" s="365">
        <v>6000000</v>
      </c>
      <c r="H143" s="365">
        <v>6000000</v>
      </c>
      <c r="I143" s="365">
        <v>6000000</v>
      </c>
      <c r="J143" s="365">
        <v>6000000</v>
      </c>
      <c r="K143" s="365">
        <v>6000000</v>
      </c>
      <c r="L143" s="365">
        <v>6000000</v>
      </c>
      <c r="M143" s="365">
        <v>6000000</v>
      </c>
      <c r="N143" s="365">
        <v>6000000</v>
      </c>
      <c r="O143" s="365">
        <v>6000000</v>
      </c>
      <c r="P143" s="365">
        <v>6000000</v>
      </c>
      <c r="Q143" s="365">
        <v>6000000</v>
      </c>
      <c r="R143" s="365">
        <v>6000000</v>
      </c>
      <c r="S143" s="258">
        <v>72000000</v>
      </c>
      <c r="T143" s="259">
        <f t="shared" si="5"/>
        <v>6000000</v>
      </c>
      <c r="U143" s="320">
        <f t="shared" si="8"/>
        <v>78000000</v>
      </c>
      <c r="V143" s="283"/>
      <c r="W143" s="284"/>
    </row>
    <row r="144" spans="1:23" s="285" customFormat="1" ht="21.9" customHeight="1" x14ac:dyDescent="0.25">
      <c r="A144" s="371">
        <v>124</v>
      </c>
      <c r="B144" s="302"/>
      <c r="C144" s="366"/>
      <c r="D144" s="367" t="s">
        <v>429</v>
      </c>
      <c r="E144" s="7">
        <v>144</v>
      </c>
      <c r="F144" s="306" t="s">
        <v>24</v>
      </c>
      <c r="G144" s="365">
        <v>4000000</v>
      </c>
      <c r="H144" s="365">
        <v>4000000</v>
      </c>
      <c r="I144" s="365">
        <v>4000000</v>
      </c>
      <c r="J144" s="365">
        <v>4000000</v>
      </c>
      <c r="K144" s="365">
        <v>4000000</v>
      </c>
      <c r="L144" s="365">
        <v>4000000</v>
      </c>
      <c r="M144" s="365">
        <v>4000000</v>
      </c>
      <c r="N144" s="365">
        <v>4000000</v>
      </c>
      <c r="O144" s="365">
        <v>4000000</v>
      </c>
      <c r="P144" s="365">
        <v>4000000</v>
      </c>
      <c r="Q144" s="365">
        <v>4000000</v>
      </c>
      <c r="R144" s="365">
        <v>4000000</v>
      </c>
      <c r="S144" s="258">
        <f t="shared" si="4"/>
        <v>48000000</v>
      </c>
      <c r="T144" s="259">
        <f t="shared" si="5"/>
        <v>4000000</v>
      </c>
      <c r="U144" s="320">
        <f t="shared" si="8"/>
        <v>52000000</v>
      </c>
      <c r="V144" s="283"/>
      <c r="W144" s="284"/>
    </row>
    <row r="145" spans="1:87" s="285" customFormat="1" ht="21.9" customHeight="1" x14ac:dyDescent="0.25">
      <c r="A145" s="283"/>
      <c r="B145" s="284"/>
      <c r="C145" s="285">
        <v>4698959</v>
      </c>
      <c r="D145" s="285" t="s">
        <v>430</v>
      </c>
      <c r="E145" s="285">
        <v>144</v>
      </c>
      <c r="F145" s="285" t="s">
        <v>24</v>
      </c>
      <c r="G145" s="285">
        <v>5000000</v>
      </c>
      <c r="H145" s="285">
        <v>5000000</v>
      </c>
      <c r="I145" s="285">
        <v>5000000</v>
      </c>
      <c r="J145" s="285">
        <v>5000000</v>
      </c>
      <c r="K145" s="285">
        <v>5000000</v>
      </c>
      <c r="L145" s="285">
        <v>5000000</v>
      </c>
      <c r="M145" s="285">
        <v>5000000</v>
      </c>
      <c r="N145" s="285">
        <v>5000000</v>
      </c>
      <c r="O145" s="285">
        <v>5000000</v>
      </c>
      <c r="P145" s="285">
        <v>5000000</v>
      </c>
      <c r="Q145" s="285">
        <v>5000000</v>
      </c>
      <c r="R145" s="285">
        <v>5000000</v>
      </c>
      <c r="S145" s="285">
        <v>65000000</v>
      </c>
      <c r="T145" s="285">
        <v>5000000</v>
      </c>
      <c r="U145" s="285">
        <v>70000000</v>
      </c>
    </row>
    <row r="146" spans="1:87" s="285" customFormat="1" ht="21.9" customHeight="1" x14ac:dyDescent="0.25">
      <c r="A146" s="283"/>
      <c r="B146" s="284"/>
      <c r="G146" s="429">
        <f t="shared" ref="G146:T146" si="13">SUM(G6:G145)</f>
        <v>590820052</v>
      </c>
      <c r="H146" s="429">
        <f t="shared" si="13"/>
        <v>595120052</v>
      </c>
      <c r="I146" s="429">
        <f t="shared" si="13"/>
        <v>618476748</v>
      </c>
      <c r="J146" s="429">
        <f t="shared" si="13"/>
        <v>648479405</v>
      </c>
      <c r="K146" s="429">
        <f t="shared" si="13"/>
        <v>668866072</v>
      </c>
      <c r="L146" s="429">
        <f t="shared" si="13"/>
        <v>674766072</v>
      </c>
      <c r="M146" s="429">
        <f t="shared" si="13"/>
        <v>673266072</v>
      </c>
      <c r="N146" s="429">
        <f t="shared" si="13"/>
        <v>685855608</v>
      </c>
      <c r="O146" s="429">
        <f t="shared" si="13"/>
        <v>683505703</v>
      </c>
      <c r="P146" s="429">
        <f t="shared" si="13"/>
        <v>685637731</v>
      </c>
      <c r="Q146" s="429">
        <f t="shared" si="13"/>
        <v>686816379</v>
      </c>
      <c r="R146" s="429">
        <f t="shared" si="13"/>
        <v>692041379</v>
      </c>
      <c r="S146" s="429">
        <f t="shared" si="13"/>
        <v>7873026273</v>
      </c>
      <c r="T146" s="429">
        <f t="shared" si="13"/>
        <v>690377189.41666675</v>
      </c>
      <c r="U146" s="429">
        <f>SUM(U6:U145)</f>
        <v>8368780684.6666689</v>
      </c>
    </row>
    <row r="147" spans="1:87" s="285" customFormat="1" ht="21.9" customHeight="1" x14ac:dyDescent="0.25">
      <c r="A147" s="283"/>
      <c r="B147" s="284"/>
    </row>
    <row r="148" spans="1:87" s="285" customFormat="1" ht="21.9" customHeight="1" x14ac:dyDescent="0.25">
      <c r="A148" s="283"/>
      <c r="B148" s="284"/>
    </row>
    <row r="149" spans="1:87" s="285" customFormat="1" ht="21.9" customHeight="1" x14ac:dyDescent="0.25">
      <c r="A149" s="283"/>
      <c r="B149" s="284"/>
    </row>
    <row r="150" spans="1:87" s="285" customFormat="1" ht="21.9" customHeight="1" x14ac:dyDescent="0.25">
      <c r="A150" s="283"/>
      <c r="B150" s="284"/>
    </row>
    <row r="151" spans="1:87" s="262" customFormat="1" ht="13.8" x14ac:dyDescent="0.25">
      <c r="A151" s="283"/>
      <c r="B151" s="284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  <c r="AY151" s="285"/>
      <c r="AZ151" s="285"/>
      <c r="BA151" s="285"/>
      <c r="BB151" s="285"/>
      <c r="BC151" s="285"/>
      <c r="BD151" s="285"/>
      <c r="BE151" s="285"/>
      <c r="BF151" s="285"/>
      <c r="BG151" s="285"/>
      <c r="BH151" s="285"/>
      <c r="BI151" s="285"/>
      <c r="BJ151" s="285"/>
      <c r="BK151" s="285"/>
      <c r="BL151" s="285"/>
      <c r="BM151" s="285"/>
      <c r="BN151" s="285"/>
      <c r="BO151" s="285"/>
      <c r="BP151" s="285"/>
      <c r="BQ151" s="285"/>
      <c r="BR151" s="285"/>
      <c r="BS151" s="285"/>
      <c r="BT151" s="285"/>
      <c r="BU151" s="285"/>
      <c r="BV151" s="285"/>
      <c r="BW151" s="285"/>
      <c r="BX151" s="285"/>
      <c r="BY151" s="285"/>
      <c r="BZ151" s="285"/>
      <c r="CA151" s="285"/>
      <c r="CB151" s="285"/>
      <c r="CC151" s="285"/>
      <c r="CD151" s="285"/>
      <c r="CE151" s="285"/>
      <c r="CF151" s="285"/>
      <c r="CG151" s="285"/>
      <c r="CH151" s="285"/>
      <c r="CI151" s="285"/>
    </row>
    <row r="152" spans="1:87" s="262" customFormat="1" ht="13.8" x14ac:dyDescent="0.25">
      <c r="A152" s="283"/>
      <c r="B152" s="284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  <c r="AK152" s="285"/>
      <c r="AL152" s="285"/>
      <c r="AM152" s="285"/>
      <c r="AN152" s="285"/>
      <c r="AO152" s="285"/>
      <c r="AP152" s="285"/>
      <c r="AQ152" s="285"/>
      <c r="AR152" s="285"/>
      <c r="AS152" s="285"/>
      <c r="AT152" s="285"/>
      <c r="AU152" s="285"/>
      <c r="AV152" s="285"/>
      <c r="AW152" s="285"/>
      <c r="AX152" s="285"/>
      <c r="AY152" s="285"/>
      <c r="AZ152" s="285"/>
      <c r="BA152" s="285"/>
      <c r="BB152" s="285"/>
      <c r="BC152" s="285"/>
      <c r="BD152" s="285"/>
      <c r="BE152" s="285"/>
      <c r="BF152" s="285"/>
      <c r="BG152" s="285"/>
      <c r="BH152" s="285"/>
      <c r="BI152" s="285"/>
      <c r="BJ152" s="285"/>
      <c r="BK152" s="285"/>
      <c r="BL152" s="285"/>
      <c r="BM152" s="285"/>
      <c r="BN152" s="285"/>
      <c r="BO152" s="285"/>
      <c r="BP152" s="285"/>
      <c r="BQ152" s="285"/>
      <c r="BR152" s="285"/>
      <c r="BS152" s="285"/>
      <c r="BT152" s="285"/>
      <c r="BU152" s="285"/>
      <c r="BV152" s="285"/>
      <c r="BW152" s="285"/>
      <c r="BX152" s="285"/>
      <c r="BY152" s="285"/>
      <c r="BZ152" s="285"/>
      <c r="CA152" s="285"/>
      <c r="CB152" s="285"/>
      <c r="CC152" s="285"/>
      <c r="CD152" s="285"/>
      <c r="CE152" s="285"/>
      <c r="CF152" s="285"/>
      <c r="CG152" s="285"/>
      <c r="CH152" s="285"/>
      <c r="CI152" s="285"/>
    </row>
    <row r="153" spans="1:87" s="262" customFormat="1" ht="13.8" x14ac:dyDescent="0.25">
      <c r="A153" s="283"/>
      <c r="B153" s="284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85"/>
      <c r="BU153" s="285"/>
      <c r="BV153" s="285"/>
      <c r="BW153" s="285"/>
      <c r="BX153" s="285"/>
      <c r="BY153" s="285"/>
      <c r="BZ153" s="285"/>
      <c r="CA153" s="285"/>
      <c r="CB153" s="285"/>
      <c r="CC153" s="285"/>
      <c r="CD153" s="285"/>
      <c r="CE153" s="285"/>
      <c r="CF153" s="285"/>
      <c r="CG153" s="285"/>
      <c r="CH153" s="285"/>
      <c r="CI153" s="285"/>
    </row>
    <row r="154" spans="1:87" s="262" customFormat="1" ht="13.8" x14ac:dyDescent="0.25">
      <c r="A154" s="283"/>
      <c r="B154" s="284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  <c r="AY154" s="285"/>
      <c r="AZ154" s="285"/>
      <c r="BA154" s="285"/>
      <c r="BB154" s="285"/>
      <c r="BC154" s="285"/>
      <c r="BD154" s="285"/>
      <c r="BE154" s="285"/>
      <c r="BF154" s="285"/>
      <c r="BG154" s="285"/>
      <c r="BH154" s="285"/>
      <c r="BI154" s="285"/>
      <c r="BJ154" s="285"/>
      <c r="BK154" s="285"/>
      <c r="BL154" s="285"/>
      <c r="BM154" s="285"/>
      <c r="BN154" s="285"/>
      <c r="BO154" s="285"/>
      <c r="BP154" s="285"/>
      <c r="BQ154" s="285"/>
      <c r="BR154" s="285"/>
      <c r="BS154" s="285"/>
      <c r="BT154" s="285"/>
      <c r="BU154" s="285"/>
      <c r="BV154" s="285"/>
      <c r="BW154" s="285"/>
      <c r="BX154" s="285"/>
      <c r="BY154" s="285"/>
      <c r="BZ154" s="285"/>
      <c r="CA154" s="285"/>
      <c r="CB154" s="285"/>
      <c r="CC154" s="285"/>
      <c r="CD154" s="285"/>
      <c r="CE154" s="285"/>
      <c r="CF154" s="285"/>
      <c r="CG154" s="285"/>
      <c r="CH154" s="285"/>
      <c r="CI154" s="285"/>
    </row>
    <row r="155" spans="1:87" s="262" customFormat="1" ht="13.8" x14ac:dyDescent="0.25">
      <c r="A155" s="283"/>
      <c r="B155" s="284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5"/>
      <c r="AZ155" s="285"/>
      <c r="BA155" s="285"/>
      <c r="BB155" s="285"/>
      <c r="BC155" s="285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85"/>
      <c r="BU155" s="285"/>
      <c r="BV155" s="285"/>
      <c r="BW155" s="285"/>
      <c r="BX155" s="285"/>
      <c r="BY155" s="285"/>
      <c r="BZ155" s="285"/>
      <c r="CA155" s="285"/>
      <c r="CB155" s="285"/>
      <c r="CC155" s="285"/>
      <c r="CD155" s="285"/>
      <c r="CE155" s="285"/>
      <c r="CF155" s="285"/>
      <c r="CG155" s="285"/>
      <c r="CH155" s="285"/>
      <c r="CI155" s="285"/>
    </row>
    <row r="156" spans="1:87" s="262" customFormat="1" ht="13.8" x14ac:dyDescent="0.25">
      <c r="A156" s="283"/>
      <c r="B156" s="284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  <c r="AY156" s="285"/>
      <c r="AZ156" s="285"/>
      <c r="BA156" s="285"/>
      <c r="BB156" s="285"/>
      <c r="BC156" s="285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85"/>
      <c r="BU156" s="285"/>
      <c r="BV156" s="285"/>
      <c r="BW156" s="285"/>
      <c r="BX156" s="285"/>
      <c r="BY156" s="285"/>
      <c r="BZ156" s="285"/>
      <c r="CA156" s="285"/>
      <c r="CB156" s="285"/>
      <c r="CC156" s="285"/>
      <c r="CD156" s="285"/>
      <c r="CE156" s="285"/>
      <c r="CF156" s="285"/>
      <c r="CG156" s="285"/>
      <c r="CH156" s="285"/>
      <c r="CI156" s="285"/>
    </row>
    <row r="157" spans="1:87" s="262" customFormat="1" ht="13.8" x14ac:dyDescent="0.25">
      <c r="A157" s="283"/>
      <c r="B157" s="284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85"/>
      <c r="BB157" s="285"/>
      <c r="BC157" s="285"/>
      <c r="BD157" s="285"/>
      <c r="BE157" s="285"/>
      <c r="BF157" s="285"/>
      <c r="BG157" s="285"/>
      <c r="BH157" s="285"/>
      <c r="BI157" s="285"/>
      <c r="BJ157" s="285"/>
      <c r="BK157" s="285"/>
      <c r="BL157" s="285"/>
      <c r="BM157" s="285"/>
      <c r="BN157" s="285"/>
      <c r="BO157" s="285"/>
      <c r="BP157" s="285"/>
      <c r="BQ157" s="285"/>
      <c r="BR157" s="285"/>
      <c r="BS157" s="285"/>
      <c r="BT157" s="285"/>
      <c r="BU157" s="285"/>
      <c r="BV157" s="285"/>
      <c r="BW157" s="285"/>
      <c r="BX157" s="285"/>
      <c r="BY157" s="285"/>
      <c r="BZ157" s="285"/>
      <c r="CA157" s="285"/>
      <c r="CB157" s="285"/>
      <c r="CC157" s="285"/>
      <c r="CD157" s="285"/>
      <c r="CE157" s="285"/>
      <c r="CF157" s="285"/>
      <c r="CG157" s="285"/>
      <c r="CH157" s="285"/>
      <c r="CI157" s="285"/>
    </row>
    <row r="158" spans="1:87" s="262" customFormat="1" ht="13.8" x14ac:dyDescent="0.25">
      <c r="A158" s="283"/>
      <c r="B158" s="284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85"/>
      <c r="BB158" s="285"/>
      <c r="BC158" s="285"/>
      <c r="BD158" s="285"/>
      <c r="BE158" s="285"/>
      <c r="BF158" s="285"/>
      <c r="BG158" s="285"/>
      <c r="BH158" s="285"/>
      <c r="BI158" s="285"/>
      <c r="BJ158" s="285"/>
      <c r="BK158" s="285"/>
      <c r="BL158" s="285"/>
      <c r="BM158" s="285"/>
      <c r="BN158" s="285"/>
      <c r="BO158" s="285"/>
      <c r="BP158" s="285"/>
      <c r="BQ158" s="285"/>
      <c r="BR158" s="285"/>
      <c r="BS158" s="285"/>
      <c r="BT158" s="285"/>
      <c r="BU158" s="285"/>
      <c r="BV158" s="285"/>
      <c r="BW158" s="285"/>
      <c r="BX158" s="285"/>
      <c r="BY158" s="285"/>
      <c r="BZ158" s="285"/>
      <c r="CA158" s="285"/>
      <c r="CB158" s="285"/>
      <c r="CC158" s="285"/>
      <c r="CD158" s="285"/>
      <c r="CE158" s="285"/>
      <c r="CF158" s="285"/>
      <c r="CG158" s="285"/>
      <c r="CH158" s="285"/>
      <c r="CI158" s="285"/>
    </row>
    <row r="159" spans="1:87" s="262" customFormat="1" ht="13.8" x14ac:dyDescent="0.25">
      <c r="A159" s="283"/>
      <c r="B159" s="284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85"/>
      <c r="BB159" s="285"/>
      <c r="BC159" s="285"/>
      <c r="BD159" s="285"/>
      <c r="BE159" s="285"/>
      <c r="BF159" s="285"/>
      <c r="BG159" s="285"/>
      <c r="BH159" s="285"/>
      <c r="BI159" s="285"/>
      <c r="BJ159" s="285"/>
      <c r="BK159" s="285"/>
      <c r="BL159" s="285"/>
      <c r="BM159" s="285"/>
      <c r="BN159" s="285"/>
      <c r="BO159" s="285"/>
      <c r="BP159" s="285"/>
      <c r="BQ159" s="285"/>
      <c r="BR159" s="285"/>
      <c r="BS159" s="285"/>
      <c r="BT159" s="285"/>
      <c r="BU159" s="285"/>
      <c r="BV159" s="285"/>
      <c r="BW159" s="285"/>
      <c r="BX159" s="285"/>
      <c r="BY159" s="285"/>
      <c r="BZ159" s="285"/>
      <c r="CA159" s="285"/>
      <c r="CB159" s="285"/>
      <c r="CC159" s="285"/>
      <c r="CD159" s="285"/>
      <c r="CE159" s="285"/>
      <c r="CF159" s="285"/>
      <c r="CG159" s="285"/>
      <c r="CH159" s="285"/>
      <c r="CI159" s="285"/>
    </row>
    <row r="160" spans="1:87" s="262" customFormat="1" ht="13.8" x14ac:dyDescent="0.25">
      <c r="A160" s="283"/>
      <c r="B160" s="284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  <c r="AN160" s="285"/>
      <c r="AO160" s="285"/>
      <c r="AP160" s="285"/>
      <c r="AQ160" s="285"/>
      <c r="AR160" s="285"/>
      <c r="AS160" s="285"/>
      <c r="AT160" s="285"/>
      <c r="AU160" s="285"/>
      <c r="AV160" s="285"/>
      <c r="AW160" s="285"/>
      <c r="AX160" s="285"/>
      <c r="AY160" s="285"/>
      <c r="AZ160" s="285"/>
      <c r="BA160" s="285"/>
      <c r="BB160" s="285"/>
      <c r="BC160" s="285"/>
      <c r="BD160" s="285"/>
      <c r="BE160" s="285"/>
      <c r="BF160" s="285"/>
      <c r="BG160" s="285"/>
      <c r="BH160" s="285"/>
      <c r="BI160" s="285"/>
      <c r="BJ160" s="285"/>
      <c r="BK160" s="285"/>
      <c r="BL160" s="285"/>
      <c r="BM160" s="285"/>
      <c r="BN160" s="285"/>
      <c r="BO160" s="285"/>
      <c r="BP160" s="285"/>
      <c r="BQ160" s="285"/>
      <c r="BR160" s="285"/>
      <c r="BS160" s="285"/>
      <c r="BT160" s="285"/>
      <c r="BU160" s="285"/>
      <c r="BV160" s="285"/>
      <c r="BW160" s="285"/>
      <c r="BX160" s="285"/>
      <c r="BY160" s="285"/>
      <c r="BZ160" s="285"/>
      <c r="CA160" s="285"/>
      <c r="CB160" s="285"/>
      <c r="CC160" s="285"/>
      <c r="CD160" s="285"/>
      <c r="CE160" s="285"/>
      <c r="CF160" s="285"/>
      <c r="CG160" s="285"/>
      <c r="CH160" s="285"/>
      <c r="CI160" s="285"/>
    </row>
    <row r="161" spans="1:87" s="262" customFormat="1" ht="13.8" x14ac:dyDescent="0.25">
      <c r="A161" s="283"/>
      <c r="B161" s="284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285"/>
      <c r="AT161" s="285"/>
      <c r="AU161" s="285"/>
      <c r="AV161" s="285"/>
      <c r="AW161" s="285"/>
      <c r="AX161" s="285"/>
      <c r="AY161" s="285"/>
      <c r="AZ161" s="285"/>
      <c r="BA161" s="285"/>
      <c r="BB161" s="285"/>
      <c r="BC161" s="285"/>
      <c r="BD161" s="285"/>
      <c r="BE161" s="285"/>
      <c r="BF161" s="285"/>
      <c r="BG161" s="285"/>
      <c r="BH161" s="285"/>
      <c r="BI161" s="285"/>
      <c r="BJ161" s="285"/>
      <c r="BK161" s="285"/>
      <c r="BL161" s="285"/>
      <c r="BM161" s="285"/>
      <c r="BN161" s="285"/>
      <c r="BO161" s="285"/>
      <c r="BP161" s="285"/>
      <c r="BQ161" s="285"/>
      <c r="BR161" s="285"/>
      <c r="BS161" s="285"/>
      <c r="BT161" s="285"/>
      <c r="BU161" s="285"/>
      <c r="BV161" s="285"/>
      <c r="BW161" s="285"/>
      <c r="BX161" s="285"/>
      <c r="BY161" s="285"/>
      <c r="BZ161" s="285"/>
      <c r="CA161" s="285"/>
      <c r="CB161" s="285"/>
      <c r="CC161" s="285"/>
      <c r="CD161" s="285"/>
      <c r="CE161" s="285"/>
      <c r="CF161" s="285"/>
      <c r="CG161" s="285"/>
      <c r="CH161" s="285"/>
      <c r="CI161" s="285"/>
    </row>
    <row r="162" spans="1:87" s="262" customFormat="1" ht="13.8" x14ac:dyDescent="0.25">
      <c r="A162" s="283"/>
      <c r="B162" s="284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  <c r="AK162" s="285"/>
      <c r="AL162" s="285"/>
      <c r="AM162" s="285"/>
      <c r="AN162" s="285"/>
      <c r="AO162" s="285"/>
      <c r="AP162" s="285"/>
      <c r="AQ162" s="285"/>
      <c r="AR162" s="285"/>
      <c r="AS162" s="285"/>
      <c r="AT162" s="285"/>
      <c r="AU162" s="285"/>
      <c r="AV162" s="285"/>
      <c r="AW162" s="285"/>
      <c r="AX162" s="285"/>
      <c r="AY162" s="285"/>
      <c r="AZ162" s="285"/>
      <c r="BA162" s="285"/>
      <c r="BB162" s="285"/>
      <c r="BC162" s="285"/>
      <c r="BD162" s="285"/>
      <c r="BE162" s="285"/>
      <c r="BF162" s="285"/>
      <c r="BG162" s="285"/>
      <c r="BH162" s="285"/>
      <c r="BI162" s="285"/>
      <c r="BJ162" s="285"/>
      <c r="BK162" s="285"/>
      <c r="BL162" s="285"/>
      <c r="BM162" s="285"/>
      <c r="BN162" s="285"/>
      <c r="BO162" s="285"/>
      <c r="BP162" s="285"/>
      <c r="BQ162" s="285"/>
      <c r="BR162" s="285"/>
      <c r="BS162" s="285"/>
      <c r="BT162" s="285"/>
      <c r="BU162" s="285"/>
      <c r="BV162" s="285"/>
      <c r="BW162" s="285"/>
      <c r="BX162" s="285"/>
      <c r="BY162" s="285"/>
      <c r="BZ162" s="285"/>
      <c r="CA162" s="285"/>
      <c r="CB162" s="285"/>
      <c r="CC162" s="285"/>
      <c r="CD162" s="285"/>
      <c r="CE162" s="285"/>
      <c r="CF162" s="285"/>
      <c r="CG162" s="285"/>
      <c r="CH162" s="285"/>
      <c r="CI162" s="285"/>
    </row>
    <row r="163" spans="1:87" s="262" customFormat="1" ht="13.8" x14ac:dyDescent="0.25">
      <c r="A163" s="283"/>
      <c r="B163" s="284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85"/>
      <c r="AT163" s="285"/>
      <c r="AU163" s="285"/>
      <c r="AV163" s="285"/>
      <c r="AW163" s="285"/>
      <c r="AX163" s="285"/>
      <c r="AY163" s="285"/>
      <c r="AZ163" s="285"/>
      <c r="BA163" s="285"/>
      <c r="BB163" s="285"/>
      <c r="BC163" s="285"/>
      <c r="BD163" s="285"/>
      <c r="BE163" s="285"/>
      <c r="BF163" s="285"/>
      <c r="BG163" s="285"/>
      <c r="BH163" s="285"/>
      <c r="BI163" s="285"/>
      <c r="BJ163" s="285"/>
      <c r="BK163" s="285"/>
      <c r="BL163" s="285"/>
      <c r="BM163" s="285"/>
      <c r="BN163" s="285"/>
      <c r="BO163" s="285"/>
      <c r="BP163" s="285"/>
      <c r="BQ163" s="285"/>
      <c r="BR163" s="285"/>
      <c r="BS163" s="285"/>
      <c r="BT163" s="285"/>
      <c r="BU163" s="285"/>
      <c r="BV163" s="285"/>
      <c r="BW163" s="285"/>
      <c r="BX163" s="285"/>
      <c r="BY163" s="285"/>
      <c r="BZ163" s="285"/>
      <c r="CA163" s="285"/>
      <c r="CB163" s="285"/>
      <c r="CC163" s="285"/>
      <c r="CD163" s="285"/>
      <c r="CE163" s="285"/>
      <c r="CF163" s="285"/>
      <c r="CG163" s="285"/>
      <c r="CH163" s="285"/>
      <c r="CI163" s="285"/>
    </row>
    <row r="164" spans="1:87" s="262" customFormat="1" ht="13.8" x14ac:dyDescent="0.25">
      <c r="A164" s="283"/>
      <c r="B164" s="284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85"/>
      <c r="BB164" s="285"/>
      <c r="BC164" s="285"/>
      <c r="BD164" s="285"/>
      <c r="BE164" s="285"/>
      <c r="BF164" s="285"/>
      <c r="BG164" s="285"/>
      <c r="BH164" s="285"/>
      <c r="BI164" s="285"/>
      <c r="BJ164" s="285"/>
      <c r="BK164" s="285"/>
      <c r="BL164" s="285"/>
      <c r="BM164" s="285"/>
      <c r="BN164" s="285"/>
      <c r="BO164" s="285"/>
      <c r="BP164" s="285"/>
      <c r="BQ164" s="285"/>
      <c r="BR164" s="285"/>
      <c r="BS164" s="285"/>
      <c r="BT164" s="285"/>
      <c r="BU164" s="285"/>
      <c r="BV164" s="285"/>
      <c r="BW164" s="285"/>
      <c r="BX164" s="285"/>
      <c r="BY164" s="285"/>
      <c r="BZ164" s="285"/>
      <c r="CA164" s="285"/>
      <c r="CB164" s="285"/>
      <c r="CC164" s="285"/>
      <c r="CD164" s="285"/>
      <c r="CE164" s="285"/>
      <c r="CF164" s="285"/>
      <c r="CG164" s="285"/>
      <c r="CH164" s="285"/>
      <c r="CI164" s="285"/>
    </row>
    <row r="165" spans="1:87" s="262" customFormat="1" ht="13.8" x14ac:dyDescent="0.25">
      <c r="A165" s="283"/>
      <c r="B165" s="284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5"/>
      <c r="AR165" s="285"/>
      <c r="AS165" s="285"/>
      <c r="AT165" s="285"/>
      <c r="AU165" s="285"/>
      <c r="AV165" s="285"/>
      <c r="AW165" s="285"/>
      <c r="AX165" s="285"/>
      <c r="AY165" s="285"/>
      <c r="AZ165" s="285"/>
      <c r="BA165" s="285"/>
      <c r="BB165" s="285"/>
      <c r="BC165" s="285"/>
      <c r="BD165" s="285"/>
      <c r="BE165" s="285"/>
      <c r="BF165" s="285"/>
      <c r="BG165" s="285"/>
      <c r="BH165" s="285"/>
      <c r="BI165" s="285"/>
      <c r="BJ165" s="285"/>
      <c r="BK165" s="285"/>
      <c r="BL165" s="285"/>
      <c r="BM165" s="285"/>
      <c r="BN165" s="285"/>
      <c r="BO165" s="285"/>
      <c r="BP165" s="285"/>
      <c r="BQ165" s="285"/>
      <c r="BR165" s="285"/>
      <c r="BS165" s="285"/>
      <c r="BT165" s="285"/>
      <c r="BU165" s="285"/>
      <c r="BV165" s="285"/>
      <c r="BW165" s="285"/>
      <c r="BX165" s="285"/>
      <c r="BY165" s="285"/>
      <c r="BZ165" s="285"/>
      <c r="CA165" s="285"/>
      <c r="CB165" s="285"/>
      <c r="CC165" s="285"/>
      <c r="CD165" s="285"/>
      <c r="CE165" s="285"/>
      <c r="CF165" s="285"/>
      <c r="CG165" s="285"/>
      <c r="CH165" s="285"/>
      <c r="CI165" s="285"/>
    </row>
    <row r="166" spans="1:87" s="262" customFormat="1" ht="13.8" x14ac:dyDescent="0.25">
      <c r="A166" s="283"/>
      <c r="B166" s="284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285"/>
      <c r="BC166" s="285"/>
      <c r="BD166" s="285"/>
      <c r="BE166" s="285"/>
      <c r="BF166" s="285"/>
      <c r="BG166" s="285"/>
      <c r="BH166" s="285"/>
      <c r="BI166" s="285"/>
      <c r="BJ166" s="285"/>
      <c r="BK166" s="285"/>
      <c r="BL166" s="285"/>
      <c r="BM166" s="285"/>
      <c r="BN166" s="285"/>
      <c r="BO166" s="285"/>
      <c r="BP166" s="285"/>
      <c r="BQ166" s="285"/>
      <c r="BR166" s="285"/>
      <c r="BS166" s="285"/>
      <c r="BT166" s="285"/>
      <c r="BU166" s="285"/>
      <c r="BV166" s="285"/>
      <c r="BW166" s="285"/>
      <c r="BX166" s="285"/>
      <c r="BY166" s="285"/>
      <c r="BZ166" s="285"/>
      <c r="CA166" s="285"/>
      <c r="CB166" s="285"/>
      <c r="CC166" s="285"/>
      <c r="CD166" s="285"/>
      <c r="CE166" s="285"/>
      <c r="CF166" s="285"/>
      <c r="CG166" s="285"/>
      <c r="CH166" s="285"/>
      <c r="CI166" s="285"/>
    </row>
    <row r="167" spans="1:87" s="262" customFormat="1" ht="13.8" x14ac:dyDescent="0.25">
      <c r="A167" s="283"/>
      <c r="B167" s="284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285"/>
      <c r="AT167" s="285"/>
      <c r="AU167" s="285"/>
      <c r="AV167" s="285"/>
      <c r="AW167" s="285"/>
      <c r="AX167" s="285"/>
      <c r="AY167" s="285"/>
      <c r="AZ167" s="285"/>
      <c r="BA167" s="285"/>
      <c r="BB167" s="285"/>
      <c r="BC167" s="285"/>
      <c r="BD167" s="285"/>
      <c r="BE167" s="285"/>
      <c r="BF167" s="285"/>
      <c r="BG167" s="285"/>
      <c r="BH167" s="285"/>
      <c r="BI167" s="285"/>
      <c r="BJ167" s="285"/>
      <c r="BK167" s="285"/>
      <c r="BL167" s="285"/>
      <c r="BM167" s="285"/>
      <c r="BN167" s="285"/>
      <c r="BO167" s="285"/>
      <c r="BP167" s="285"/>
      <c r="BQ167" s="285"/>
      <c r="BR167" s="285"/>
      <c r="BS167" s="285"/>
      <c r="BT167" s="285"/>
      <c r="BU167" s="285"/>
      <c r="BV167" s="285"/>
      <c r="BW167" s="285"/>
      <c r="BX167" s="285"/>
      <c r="BY167" s="285"/>
      <c r="BZ167" s="285"/>
      <c r="CA167" s="285"/>
      <c r="CB167" s="285"/>
      <c r="CC167" s="285"/>
      <c r="CD167" s="285"/>
      <c r="CE167" s="285"/>
      <c r="CF167" s="285"/>
      <c r="CG167" s="285"/>
      <c r="CH167" s="285"/>
      <c r="CI167" s="285"/>
    </row>
    <row r="168" spans="1:87" s="262" customFormat="1" ht="13.8" x14ac:dyDescent="0.25">
      <c r="A168" s="283"/>
      <c r="B168" s="284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5"/>
      <c r="BB168" s="285"/>
      <c r="BC168" s="285"/>
      <c r="BD168" s="285"/>
      <c r="BE168" s="285"/>
      <c r="BF168" s="285"/>
      <c r="BG168" s="285"/>
      <c r="BH168" s="285"/>
      <c r="BI168" s="285"/>
      <c r="BJ168" s="285"/>
      <c r="BK168" s="285"/>
      <c r="BL168" s="285"/>
      <c r="BM168" s="285"/>
      <c r="BN168" s="285"/>
      <c r="BO168" s="285"/>
      <c r="BP168" s="285"/>
      <c r="BQ168" s="285"/>
      <c r="BR168" s="285"/>
      <c r="BS168" s="285"/>
      <c r="BT168" s="285"/>
      <c r="BU168" s="285"/>
      <c r="BV168" s="285"/>
      <c r="BW168" s="285"/>
      <c r="BX168" s="285"/>
      <c r="BY168" s="285"/>
      <c r="BZ168" s="285"/>
      <c r="CA168" s="285"/>
      <c r="CB168" s="285"/>
      <c r="CC168" s="285"/>
      <c r="CD168" s="285"/>
      <c r="CE168" s="285"/>
      <c r="CF168" s="285"/>
      <c r="CG168" s="285"/>
      <c r="CH168" s="285"/>
      <c r="CI168" s="285"/>
    </row>
    <row r="169" spans="1:87" s="262" customFormat="1" ht="13.8" x14ac:dyDescent="0.25">
      <c r="A169" s="283"/>
      <c r="B169" s="284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85"/>
      <c r="BB169" s="285"/>
      <c r="BC169" s="285"/>
      <c r="BD169" s="285"/>
      <c r="BE169" s="285"/>
      <c r="BF169" s="285"/>
      <c r="BG169" s="285"/>
      <c r="BH169" s="285"/>
      <c r="BI169" s="285"/>
      <c r="BJ169" s="285"/>
      <c r="BK169" s="285"/>
      <c r="BL169" s="285"/>
      <c r="BM169" s="285"/>
      <c r="BN169" s="285"/>
      <c r="BO169" s="285"/>
      <c r="BP169" s="285"/>
      <c r="BQ169" s="285"/>
      <c r="BR169" s="285"/>
      <c r="BS169" s="285"/>
      <c r="BT169" s="285"/>
      <c r="BU169" s="285"/>
      <c r="BV169" s="285"/>
      <c r="BW169" s="285"/>
      <c r="BX169" s="285"/>
      <c r="BY169" s="285"/>
      <c r="BZ169" s="285"/>
      <c r="CA169" s="285"/>
      <c r="CB169" s="285"/>
      <c r="CC169" s="285"/>
      <c r="CD169" s="285"/>
      <c r="CE169" s="285"/>
      <c r="CF169" s="285"/>
      <c r="CG169" s="285"/>
      <c r="CH169" s="285"/>
      <c r="CI169" s="285"/>
    </row>
    <row r="170" spans="1:87" s="262" customFormat="1" ht="13.8" x14ac:dyDescent="0.25">
      <c r="A170" s="283"/>
      <c r="B170" s="284"/>
      <c r="C170" s="285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  <c r="AL170" s="285"/>
      <c r="AM170" s="285"/>
      <c r="AN170" s="285"/>
      <c r="AO170" s="285"/>
      <c r="AP170" s="285"/>
      <c r="AQ170" s="285"/>
      <c r="AR170" s="285"/>
      <c r="AS170" s="285"/>
      <c r="AT170" s="285"/>
      <c r="AU170" s="285"/>
      <c r="AV170" s="285"/>
      <c r="AW170" s="285"/>
      <c r="AX170" s="285"/>
      <c r="AY170" s="285"/>
      <c r="AZ170" s="285"/>
      <c r="BA170" s="285"/>
      <c r="BB170" s="285"/>
      <c r="BC170" s="285"/>
      <c r="BD170" s="285"/>
      <c r="BE170" s="285"/>
      <c r="BF170" s="285"/>
      <c r="BG170" s="285"/>
      <c r="BH170" s="285"/>
      <c r="BI170" s="285"/>
      <c r="BJ170" s="285"/>
      <c r="BK170" s="285"/>
      <c r="BL170" s="285"/>
      <c r="BM170" s="285"/>
      <c r="BN170" s="285"/>
      <c r="BO170" s="285"/>
      <c r="BP170" s="285"/>
      <c r="BQ170" s="285"/>
      <c r="BR170" s="285"/>
      <c r="BS170" s="285"/>
      <c r="BT170" s="285"/>
      <c r="BU170" s="285"/>
      <c r="BV170" s="285"/>
      <c r="BW170" s="285"/>
      <c r="BX170" s="285"/>
      <c r="BY170" s="285"/>
      <c r="BZ170" s="285"/>
      <c r="CA170" s="285"/>
      <c r="CB170" s="285"/>
      <c r="CC170" s="285"/>
      <c r="CD170" s="285"/>
      <c r="CE170" s="285"/>
      <c r="CF170" s="285"/>
      <c r="CG170" s="285"/>
      <c r="CH170" s="285"/>
      <c r="CI170" s="285"/>
    </row>
    <row r="171" spans="1:87" s="262" customFormat="1" ht="13.8" x14ac:dyDescent="0.25">
      <c r="A171" s="283"/>
      <c r="B171" s="284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285"/>
      <c r="AL171" s="285"/>
      <c r="AM171" s="285"/>
      <c r="AN171" s="285"/>
      <c r="AO171" s="285"/>
      <c r="AP171" s="285"/>
      <c r="AQ171" s="285"/>
      <c r="AR171" s="285"/>
      <c r="AS171" s="285"/>
      <c r="AT171" s="285"/>
      <c r="AU171" s="285"/>
      <c r="AV171" s="285"/>
      <c r="AW171" s="285"/>
      <c r="AX171" s="285"/>
      <c r="AY171" s="285"/>
      <c r="AZ171" s="285"/>
      <c r="BA171" s="285"/>
      <c r="BB171" s="285"/>
      <c r="BC171" s="285"/>
      <c r="BD171" s="285"/>
      <c r="BE171" s="285"/>
      <c r="BF171" s="285"/>
      <c r="BG171" s="285"/>
      <c r="BH171" s="285"/>
      <c r="BI171" s="285"/>
      <c r="BJ171" s="285"/>
      <c r="BK171" s="285"/>
      <c r="BL171" s="285"/>
      <c r="BM171" s="285"/>
      <c r="BN171" s="285"/>
      <c r="BO171" s="285"/>
      <c r="BP171" s="285"/>
      <c r="BQ171" s="285"/>
      <c r="BR171" s="285"/>
      <c r="BS171" s="285"/>
      <c r="BT171" s="285"/>
      <c r="BU171" s="285"/>
      <c r="BV171" s="285"/>
      <c r="BW171" s="285"/>
      <c r="BX171" s="285"/>
      <c r="BY171" s="285"/>
      <c r="BZ171" s="285"/>
      <c r="CA171" s="285"/>
      <c r="CB171" s="285"/>
      <c r="CC171" s="285"/>
      <c r="CD171" s="285"/>
      <c r="CE171" s="285"/>
      <c r="CF171" s="285"/>
      <c r="CG171" s="285"/>
      <c r="CH171" s="285"/>
      <c r="CI171" s="285"/>
    </row>
    <row r="172" spans="1:87" s="262" customFormat="1" ht="13.8" x14ac:dyDescent="0.25">
      <c r="A172" s="283"/>
      <c r="B172" s="284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285"/>
      <c r="AL172" s="285"/>
      <c r="AM172" s="285"/>
      <c r="AN172" s="285"/>
      <c r="AO172" s="285"/>
      <c r="AP172" s="285"/>
      <c r="AQ172" s="285"/>
      <c r="AR172" s="285"/>
      <c r="AS172" s="285"/>
      <c r="AT172" s="285"/>
      <c r="AU172" s="285"/>
      <c r="AV172" s="285"/>
      <c r="AW172" s="285"/>
      <c r="AX172" s="285"/>
      <c r="AY172" s="285"/>
      <c r="AZ172" s="285"/>
      <c r="BA172" s="285"/>
      <c r="BB172" s="285"/>
      <c r="BC172" s="285"/>
      <c r="BD172" s="285"/>
      <c r="BE172" s="285"/>
      <c r="BF172" s="285"/>
      <c r="BG172" s="285"/>
      <c r="BH172" s="285"/>
      <c r="BI172" s="285"/>
      <c r="BJ172" s="285"/>
      <c r="BK172" s="285"/>
      <c r="BL172" s="285"/>
      <c r="BM172" s="285"/>
      <c r="BN172" s="285"/>
      <c r="BO172" s="285"/>
      <c r="BP172" s="285"/>
      <c r="BQ172" s="285"/>
      <c r="BR172" s="285"/>
      <c r="BS172" s="285"/>
      <c r="BT172" s="285"/>
      <c r="BU172" s="285"/>
      <c r="BV172" s="285"/>
      <c r="BW172" s="285"/>
      <c r="BX172" s="285"/>
      <c r="BY172" s="285"/>
      <c r="BZ172" s="285"/>
      <c r="CA172" s="285"/>
      <c r="CB172" s="285"/>
      <c r="CC172" s="285"/>
      <c r="CD172" s="285"/>
      <c r="CE172" s="285"/>
      <c r="CF172" s="285"/>
      <c r="CG172" s="285"/>
      <c r="CH172" s="285"/>
      <c r="CI172" s="285"/>
    </row>
    <row r="173" spans="1:87" s="262" customFormat="1" ht="13.8" x14ac:dyDescent="0.25">
      <c r="A173" s="283"/>
      <c r="B173" s="284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85"/>
      <c r="AT173" s="285"/>
      <c r="AU173" s="285"/>
      <c r="AV173" s="285"/>
      <c r="AW173" s="285"/>
      <c r="AX173" s="285"/>
      <c r="AY173" s="285"/>
      <c r="AZ173" s="285"/>
      <c r="BA173" s="285"/>
      <c r="BB173" s="285"/>
      <c r="BC173" s="285"/>
      <c r="BD173" s="285"/>
      <c r="BE173" s="285"/>
      <c r="BF173" s="285"/>
      <c r="BG173" s="285"/>
      <c r="BH173" s="285"/>
      <c r="BI173" s="285"/>
      <c r="BJ173" s="285"/>
      <c r="BK173" s="285"/>
      <c r="BL173" s="285"/>
      <c r="BM173" s="285"/>
      <c r="BN173" s="285"/>
      <c r="BO173" s="285"/>
      <c r="BP173" s="285"/>
      <c r="BQ173" s="285"/>
      <c r="BR173" s="285"/>
      <c r="BS173" s="285"/>
      <c r="BT173" s="285"/>
      <c r="BU173" s="285"/>
      <c r="BV173" s="285"/>
      <c r="BW173" s="285"/>
      <c r="BX173" s="285"/>
      <c r="BY173" s="285"/>
      <c r="BZ173" s="285"/>
      <c r="CA173" s="285"/>
      <c r="CB173" s="285"/>
      <c r="CC173" s="285"/>
      <c r="CD173" s="285"/>
      <c r="CE173" s="285"/>
      <c r="CF173" s="285"/>
      <c r="CG173" s="285"/>
      <c r="CH173" s="285"/>
      <c r="CI173" s="285"/>
    </row>
    <row r="174" spans="1:87" s="262" customFormat="1" ht="13.8" x14ac:dyDescent="0.25">
      <c r="A174" s="283"/>
      <c r="B174" s="284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285"/>
      <c r="BD174" s="285"/>
      <c r="BE174" s="285"/>
      <c r="BF174" s="285"/>
      <c r="BG174" s="285"/>
      <c r="BH174" s="285"/>
      <c r="BI174" s="285"/>
      <c r="BJ174" s="285"/>
      <c r="BK174" s="285"/>
      <c r="BL174" s="285"/>
      <c r="BM174" s="285"/>
      <c r="BN174" s="285"/>
      <c r="BO174" s="285"/>
      <c r="BP174" s="285"/>
      <c r="BQ174" s="285"/>
      <c r="BR174" s="285"/>
      <c r="BS174" s="285"/>
      <c r="BT174" s="285"/>
      <c r="BU174" s="285"/>
      <c r="BV174" s="285"/>
      <c r="BW174" s="285"/>
      <c r="BX174" s="285"/>
      <c r="BY174" s="285"/>
      <c r="BZ174" s="285"/>
      <c r="CA174" s="285"/>
      <c r="CB174" s="285"/>
      <c r="CC174" s="285"/>
      <c r="CD174" s="285"/>
      <c r="CE174" s="285"/>
      <c r="CF174" s="285"/>
      <c r="CG174" s="285"/>
      <c r="CH174" s="285"/>
      <c r="CI174" s="285"/>
    </row>
    <row r="175" spans="1:87" s="262" customFormat="1" ht="13.8" x14ac:dyDescent="0.25">
      <c r="A175" s="283"/>
      <c r="B175" s="284"/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  <c r="AJ175" s="285"/>
      <c r="AK175" s="285"/>
      <c r="AL175" s="285"/>
      <c r="AM175" s="285"/>
      <c r="AN175" s="285"/>
      <c r="AO175" s="285"/>
      <c r="AP175" s="285"/>
      <c r="AQ175" s="285"/>
      <c r="AR175" s="285"/>
      <c r="AS175" s="285"/>
      <c r="AT175" s="285"/>
      <c r="AU175" s="285"/>
      <c r="AV175" s="285"/>
      <c r="AW175" s="285"/>
      <c r="AX175" s="285"/>
      <c r="AY175" s="285"/>
      <c r="AZ175" s="285"/>
      <c r="BA175" s="285"/>
      <c r="BB175" s="285"/>
      <c r="BC175" s="285"/>
      <c r="BD175" s="285"/>
      <c r="BE175" s="285"/>
      <c r="BF175" s="285"/>
      <c r="BG175" s="285"/>
      <c r="BH175" s="285"/>
      <c r="BI175" s="285"/>
      <c r="BJ175" s="285"/>
      <c r="BK175" s="285"/>
      <c r="BL175" s="285"/>
      <c r="BM175" s="285"/>
      <c r="BN175" s="285"/>
      <c r="BO175" s="285"/>
      <c r="BP175" s="285"/>
      <c r="BQ175" s="285"/>
      <c r="BR175" s="285"/>
      <c r="BS175" s="285"/>
      <c r="BT175" s="285"/>
      <c r="BU175" s="285"/>
      <c r="BV175" s="285"/>
      <c r="BW175" s="285"/>
      <c r="BX175" s="285"/>
      <c r="BY175" s="285"/>
      <c r="BZ175" s="285"/>
      <c r="CA175" s="285"/>
      <c r="CB175" s="285"/>
      <c r="CC175" s="285"/>
      <c r="CD175" s="285"/>
      <c r="CE175" s="285"/>
      <c r="CF175" s="285"/>
      <c r="CG175" s="285"/>
      <c r="CH175" s="285"/>
      <c r="CI175" s="285"/>
    </row>
    <row r="176" spans="1:87" s="262" customFormat="1" ht="13.8" x14ac:dyDescent="0.25">
      <c r="A176" s="283"/>
      <c r="B176" s="284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5"/>
      <c r="AI176" s="285"/>
      <c r="AJ176" s="285"/>
      <c r="AK176" s="285"/>
      <c r="AL176" s="285"/>
      <c r="AM176" s="285"/>
      <c r="AN176" s="285"/>
      <c r="AO176" s="285"/>
      <c r="AP176" s="285"/>
      <c r="AQ176" s="285"/>
      <c r="AR176" s="285"/>
      <c r="AS176" s="285"/>
      <c r="AT176" s="285"/>
      <c r="AU176" s="285"/>
      <c r="AV176" s="285"/>
      <c r="AW176" s="285"/>
      <c r="AX176" s="285"/>
      <c r="AY176" s="285"/>
      <c r="AZ176" s="285"/>
      <c r="BA176" s="285"/>
      <c r="BB176" s="285"/>
      <c r="BC176" s="285"/>
      <c r="BD176" s="285"/>
      <c r="BE176" s="285"/>
      <c r="BF176" s="285"/>
      <c r="BG176" s="285"/>
      <c r="BH176" s="285"/>
      <c r="BI176" s="285"/>
      <c r="BJ176" s="285"/>
      <c r="BK176" s="285"/>
      <c r="BL176" s="285"/>
      <c r="BM176" s="285"/>
      <c r="BN176" s="285"/>
      <c r="BO176" s="285"/>
      <c r="BP176" s="285"/>
      <c r="BQ176" s="285"/>
      <c r="BR176" s="285"/>
      <c r="BS176" s="285"/>
      <c r="BT176" s="285"/>
      <c r="BU176" s="285"/>
      <c r="BV176" s="285"/>
      <c r="BW176" s="285"/>
      <c r="BX176" s="285"/>
      <c r="BY176" s="285"/>
      <c r="BZ176" s="285"/>
      <c r="CA176" s="285"/>
      <c r="CB176" s="285"/>
      <c r="CC176" s="285"/>
      <c r="CD176" s="285"/>
      <c r="CE176" s="285"/>
      <c r="CF176" s="285"/>
      <c r="CG176" s="285"/>
      <c r="CH176" s="285"/>
      <c r="CI176" s="285"/>
    </row>
    <row r="177" spans="1:87" s="262" customFormat="1" ht="13.8" x14ac:dyDescent="0.25">
      <c r="A177" s="283"/>
      <c r="B177" s="284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5"/>
      <c r="AW177" s="285"/>
      <c r="AX177" s="285"/>
      <c r="AY177" s="285"/>
      <c r="AZ177" s="285"/>
      <c r="BA177" s="285"/>
      <c r="BB177" s="285"/>
      <c r="BC177" s="285"/>
      <c r="BD177" s="285"/>
      <c r="BE177" s="285"/>
      <c r="BF177" s="285"/>
      <c r="BG177" s="285"/>
      <c r="BH177" s="285"/>
      <c r="BI177" s="285"/>
      <c r="BJ177" s="285"/>
      <c r="BK177" s="285"/>
      <c r="BL177" s="285"/>
      <c r="BM177" s="285"/>
      <c r="BN177" s="285"/>
      <c r="BO177" s="285"/>
      <c r="BP177" s="285"/>
      <c r="BQ177" s="285"/>
      <c r="BR177" s="285"/>
      <c r="BS177" s="285"/>
      <c r="BT177" s="285"/>
      <c r="BU177" s="285"/>
      <c r="BV177" s="285"/>
      <c r="BW177" s="285"/>
      <c r="BX177" s="285"/>
      <c r="BY177" s="285"/>
      <c r="BZ177" s="285"/>
      <c r="CA177" s="285"/>
      <c r="CB177" s="285"/>
      <c r="CC177" s="285"/>
      <c r="CD177" s="285"/>
      <c r="CE177" s="285"/>
      <c r="CF177" s="285"/>
      <c r="CG177" s="285"/>
      <c r="CH177" s="285"/>
      <c r="CI177" s="285"/>
    </row>
    <row r="178" spans="1:87" s="262" customFormat="1" ht="13.8" x14ac:dyDescent="0.25">
      <c r="A178" s="283"/>
      <c r="B178" s="284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85"/>
      <c r="BU178" s="285"/>
      <c r="BV178" s="285"/>
      <c r="BW178" s="285"/>
      <c r="BX178" s="285"/>
      <c r="BY178" s="285"/>
      <c r="BZ178" s="285"/>
      <c r="CA178" s="285"/>
      <c r="CB178" s="285"/>
      <c r="CC178" s="285"/>
      <c r="CD178" s="285"/>
      <c r="CE178" s="285"/>
      <c r="CF178" s="285"/>
      <c r="CG178" s="285"/>
      <c r="CH178" s="285"/>
      <c r="CI178" s="285"/>
    </row>
    <row r="179" spans="1:87" s="262" customFormat="1" ht="13.8" x14ac:dyDescent="0.25">
      <c r="A179" s="283"/>
      <c r="B179" s="284"/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285"/>
      <c r="BG179" s="285"/>
      <c r="BH179" s="285"/>
      <c r="BI179" s="285"/>
      <c r="BJ179" s="285"/>
      <c r="BK179" s="285"/>
      <c r="BL179" s="285"/>
      <c r="BM179" s="285"/>
      <c r="BN179" s="285"/>
      <c r="BO179" s="285"/>
      <c r="BP179" s="285"/>
      <c r="BQ179" s="285"/>
      <c r="BR179" s="285"/>
      <c r="BS179" s="285"/>
      <c r="BT179" s="285"/>
      <c r="BU179" s="285"/>
      <c r="BV179" s="285"/>
      <c r="BW179" s="285"/>
      <c r="BX179" s="285"/>
      <c r="BY179" s="285"/>
      <c r="BZ179" s="285"/>
      <c r="CA179" s="285"/>
      <c r="CB179" s="285"/>
      <c r="CC179" s="285"/>
      <c r="CD179" s="285"/>
      <c r="CE179" s="285"/>
      <c r="CF179" s="285"/>
      <c r="CG179" s="285"/>
      <c r="CH179" s="285"/>
      <c r="CI179" s="285"/>
    </row>
    <row r="180" spans="1:87" s="262" customFormat="1" ht="13.8" x14ac:dyDescent="0.25">
      <c r="A180" s="283"/>
      <c r="B180" s="284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85"/>
      <c r="AU180" s="285"/>
      <c r="AV180" s="285"/>
      <c r="AW180" s="285"/>
      <c r="AX180" s="285"/>
      <c r="AY180" s="285"/>
      <c r="AZ180" s="285"/>
      <c r="BA180" s="285"/>
      <c r="BB180" s="285"/>
      <c r="BC180" s="285"/>
      <c r="BD180" s="285"/>
      <c r="BE180" s="285"/>
      <c r="BF180" s="285"/>
      <c r="BG180" s="285"/>
      <c r="BH180" s="285"/>
      <c r="BI180" s="285"/>
      <c r="BJ180" s="285"/>
      <c r="BK180" s="285"/>
      <c r="BL180" s="285"/>
      <c r="BM180" s="285"/>
      <c r="BN180" s="285"/>
      <c r="BO180" s="285"/>
      <c r="BP180" s="285"/>
      <c r="BQ180" s="285"/>
      <c r="BR180" s="285"/>
      <c r="BS180" s="285"/>
      <c r="BT180" s="285"/>
      <c r="BU180" s="285"/>
      <c r="BV180" s="285"/>
      <c r="BW180" s="285"/>
      <c r="BX180" s="285"/>
      <c r="BY180" s="285"/>
      <c r="BZ180" s="285"/>
      <c r="CA180" s="285"/>
      <c r="CB180" s="285"/>
      <c r="CC180" s="285"/>
      <c r="CD180" s="285"/>
      <c r="CE180" s="285"/>
      <c r="CF180" s="285"/>
      <c r="CG180" s="285"/>
      <c r="CH180" s="285"/>
      <c r="CI180" s="285"/>
    </row>
    <row r="181" spans="1:87" s="262" customFormat="1" ht="13.8" x14ac:dyDescent="0.25">
      <c r="A181" s="283"/>
      <c r="B181" s="284"/>
      <c r="C181" s="285"/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5"/>
      <c r="AN181" s="285"/>
      <c r="AO181" s="285"/>
      <c r="AP181" s="285"/>
      <c r="AQ181" s="285"/>
      <c r="AR181" s="285"/>
      <c r="AS181" s="285"/>
      <c r="AT181" s="285"/>
      <c r="AU181" s="285"/>
      <c r="AV181" s="285"/>
      <c r="AW181" s="285"/>
      <c r="AX181" s="285"/>
      <c r="AY181" s="285"/>
      <c r="AZ181" s="285"/>
      <c r="BA181" s="285"/>
      <c r="BB181" s="285"/>
      <c r="BC181" s="285"/>
      <c r="BD181" s="285"/>
      <c r="BE181" s="285"/>
      <c r="BF181" s="285"/>
      <c r="BG181" s="285"/>
      <c r="BH181" s="285"/>
      <c r="BI181" s="285"/>
      <c r="BJ181" s="285"/>
      <c r="BK181" s="285"/>
      <c r="BL181" s="285"/>
      <c r="BM181" s="285"/>
      <c r="BN181" s="285"/>
      <c r="BO181" s="285"/>
      <c r="BP181" s="285"/>
      <c r="BQ181" s="285"/>
      <c r="BR181" s="285"/>
      <c r="BS181" s="285"/>
      <c r="BT181" s="285"/>
      <c r="BU181" s="285"/>
      <c r="BV181" s="285"/>
      <c r="BW181" s="285"/>
      <c r="BX181" s="285"/>
      <c r="BY181" s="285"/>
      <c r="BZ181" s="285"/>
      <c r="CA181" s="285"/>
      <c r="CB181" s="285"/>
      <c r="CC181" s="285"/>
      <c r="CD181" s="285"/>
      <c r="CE181" s="285"/>
      <c r="CF181" s="285"/>
      <c r="CG181" s="285"/>
      <c r="CH181" s="285"/>
      <c r="CI181" s="285"/>
    </row>
    <row r="182" spans="1:87" s="262" customFormat="1" ht="13.8" x14ac:dyDescent="0.25">
      <c r="A182" s="283"/>
      <c r="B182" s="284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  <c r="AJ182" s="285"/>
      <c r="AK182" s="285"/>
      <c r="AL182" s="285"/>
      <c r="AM182" s="285"/>
      <c r="AN182" s="285"/>
      <c r="AO182" s="285"/>
      <c r="AP182" s="285"/>
      <c r="AQ182" s="285"/>
      <c r="AR182" s="285"/>
      <c r="AS182" s="285"/>
      <c r="AT182" s="285"/>
      <c r="AU182" s="285"/>
      <c r="AV182" s="285"/>
      <c r="AW182" s="285"/>
      <c r="AX182" s="285"/>
      <c r="AY182" s="285"/>
      <c r="AZ182" s="285"/>
      <c r="BA182" s="285"/>
      <c r="BB182" s="285"/>
      <c r="BC182" s="285"/>
      <c r="BD182" s="285"/>
      <c r="BE182" s="285"/>
      <c r="BF182" s="285"/>
      <c r="BG182" s="285"/>
      <c r="BH182" s="285"/>
      <c r="BI182" s="285"/>
      <c r="BJ182" s="285"/>
      <c r="BK182" s="285"/>
      <c r="BL182" s="285"/>
      <c r="BM182" s="285"/>
      <c r="BN182" s="285"/>
      <c r="BO182" s="285"/>
      <c r="BP182" s="285"/>
      <c r="BQ182" s="285"/>
      <c r="BR182" s="285"/>
      <c r="BS182" s="285"/>
      <c r="BT182" s="285"/>
      <c r="BU182" s="285"/>
      <c r="BV182" s="285"/>
      <c r="BW182" s="285"/>
      <c r="BX182" s="285"/>
      <c r="BY182" s="285"/>
      <c r="BZ182" s="285"/>
      <c r="CA182" s="285"/>
      <c r="CB182" s="285"/>
      <c r="CC182" s="285"/>
      <c r="CD182" s="285"/>
      <c r="CE182" s="285"/>
      <c r="CF182" s="285"/>
      <c r="CG182" s="285"/>
      <c r="CH182" s="285"/>
      <c r="CI182" s="285"/>
    </row>
    <row r="183" spans="1:87" s="262" customFormat="1" ht="13.8" x14ac:dyDescent="0.25">
      <c r="A183" s="283"/>
      <c r="B183" s="284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  <c r="AJ183" s="285"/>
      <c r="AK183" s="285"/>
      <c r="AL183" s="285"/>
      <c r="AM183" s="285"/>
      <c r="AN183" s="285"/>
      <c r="AO183" s="285"/>
      <c r="AP183" s="285"/>
      <c r="AQ183" s="285"/>
      <c r="AR183" s="285"/>
      <c r="AS183" s="285"/>
      <c r="AT183" s="285"/>
      <c r="AU183" s="285"/>
      <c r="AV183" s="285"/>
      <c r="AW183" s="285"/>
      <c r="AX183" s="285"/>
      <c r="AY183" s="285"/>
      <c r="AZ183" s="285"/>
      <c r="BA183" s="285"/>
      <c r="BB183" s="285"/>
      <c r="BC183" s="285"/>
      <c r="BD183" s="285"/>
      <c r="BE183" s="285"/>
      <c r="BF183" s="285"/>
      <c r="BG183" s="285"/>
      <c r="BH183" s="285"/>
      <c r="BI183" s="285"/>
      <c r="BJ183" s="285"/>
      <c r="BK183" s="285"/>
      <c r="BL183" s="285"/>
      <c r="BM183" s="285"/>
      <c r="BN183" s="285"/>
      <c r="BO183" s="285"/>
      <c r="BP183" s="285"/>
      <c r="BQ183" s="285"/>
      <c r="BR183" s="285"/>
      <c r="BS183" s="285"/>
      <c r="BT183" s="285"/>
      <c r="BU183" s="285"/>
      <c r="BV183" s="285"/>
      <c r="BW183" s="285"/>
      <c r="BX183" s="285"/>
      <c r="BY183" s="285"/>
      <c r="BZ183" s="285"/>
      <c r="CA183" s="285"/>
      <c r="CB183" s="285"/>
      <c r="CC183" s="285"/>
      <c r="CD183" s="285"/>
      <c r="CE183" s="285"/>
      <c r="CF183" s="285"/>
      <c r="CG183" s="285"/>
      <c r="CH183" s="285"/>
      <c r="CI183" s="285"/>
    </row>
    <row r="184" spans="1:87" s="262" customFormat="1" ht="13.8" x14ac:dyDescent="0.25">
      <c r="A184" s="283"/>
      <c r="B184" s="284"/>
      <c r="C184" s="285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  <c r="AG184" s="285"/>
      <c r="AH184" s="285"/>
      <c r="AI184" s="285"/>
      <c r="AJ184" s="285"/>
      <c r="AK184" s="285"/>
      <c r="AL184" s="285"/>
      <c r="AM184" s="285"/>
      <c r="AN184" s="285"/>
      <c r="AO184" s="285"/>
      <c r="AP184" s="285"/>
      <c r="AQ184" s="285"/>
      <c r="AR184" s="285"/>
      <c r="AS184" s="285"/>
      <c r="AT184" s="285"/>
      <c r="AU184" s="285"/>
      <c r="AV184" s="285"/>
      <c r="AW184" s="285"/>
      <c r="AX184" s="285"/>
      <c r="AY184" s="285"/>
      <c r="AZ184" s="285"/>
      <c r="BA184" s="285"/>
      <c r="BB184" s="285"/>
      <c r="BC184" s="285"/>
      <c r="BD184" s="285"/>
      <c r="BE184" s="285"/>
      <c r="BF184" s="285"/>
      <c r="BG184" s="285"/>
      <c r="BH184" s="285"/>
      <c r="BI184" s="285"/>
      <c r="BJ184" s="285"/>
      <c r="BK184" s="285"/>
      <c r="BL184" s="285"/>
      <c r="BM184" s="285"/>
      <c r="BN184" s="285"/>
      <c r="BO184" s="285"/>
      <c r="BP184" s="285"/>
      <c r="BQ184" s="285"/>
      <c r="BR184" s="285"/>
      <c r="BS184" s="285"/>
      <c r="BT184" s="285"/>
      <c r="BU184" s="285"/>
      <c r="BV184" s="285"/>
      <c r="BW184" s="285"/>
      <c r="BX184" s="285"/>
      <c r="BY184" s="285"/>
      <c r="BZ184" s="285"/>
      <c r="CA184" s="285"/>
      <c r="CB184" s="285"/>
      <c r="CC184" s="285"/>
      <c r="CD184" s="285"/>
      <c r="CE184" s="285"/>
      <c r="CF184" s="285"/>
      <c r="CG184" s="285"/>
      <c r="CH184" s="285"/>
      <c r="CI184" s="285"/>
    </row>
    <row r="185" spans="1:87" s="262" customFormat="1" ht="13.8" x14ac:dyDescent="0.25">
      <c r="A185" s="283"/>
      <c r="B185" s="284"/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  <c r="AK185" s="285"/>
      <c r="AL185" s="285"/>
      <c r="AM185" s="285"/>
      <c r="AN185" s="285"/>
      <c r="AO185" s="285"/>
      <c r="AP185" s="285"/>
      <c r="AQ185" s="285"/>
      <c r="AR185" s="285"/>
      <c r="AS185" s="285"/>
      <c r="AT185" s="285"/>
      <c r="AU185" s="285"/>
      <c r="AV185" s="285"/>
      <c r="AW185" s="285"/>
      <c r="AX185" s="285"/>
      <c r="AY185" s="285"/>
      <c r="AZ185" s="285"/>
      <c r="BA185" s="285"/>
      <c r="BB185" s="285"/>
      <c r="BC185" s="285"/>
      <c r="BD185" s="285"/>
      <c r="BE185" s="285"/>
      <c r="BF185" s="285"/>
      <c r="BG185" s="285"/>
      <c r="BH185" s="285"/>
      <c r="BI185" s="285"/>
      <c r="BJ185" s="285"/>
      <c r="BK185" s="285"/>
      <c r="BL185" s="285"/>
      <c r="BM185" s="285"/>
      <c r="BN185" s="285"/>
      <c r="BO185" s="285"/>
      <c r="BP185" s="285"/>
      <c r="BQ185" s="285"/>
      <c r="BR185" s="285"/>
      <c r="BS185" s="285"/>
      <c r="BT185" s="285"/>
      <c r="BU185" s="285"/>
      <c r="BV185" s="285"/>
      <c r="BW185" s="285"/>
      <c r="BX185" s="285"/>
      <c r="BY185" s="285"/>
      <c r="BZ185" s="285"/>
      <c r="CA185" s="285"/>
      <c r="CB185" s="285"/>
      <c r="CC185" s="285"/>
      <c r="CD185" s="285"/>
      <c r="CE185" s="285"/>
      <c r="CF185" s="285"/>
      <c r="CG185" s="285"/>
      <c r="CH185" s="285"/>
      <c r="CI185" s="285"/>
    </row>
    <row r="186" spans="1:87" s="262" customFormat="1" ht="13.8" x14ac:dyDescent="0.25">
      <c r="A186" s="283"/>
      <c r="B186" s="284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5"/>
      <c r="AJ186" s="285"/>
      <c r="AK186" s="285"/>
      <c r="AL186" s="285"/>
      <c r="AM186" s="285"/>
      <c r="AN186" s="285"/>
      <c r="AO186" s="285"/>
      <c r="AP186" s="285"/>
      <c r="AQ186" s="285"/>
      <c r="AR186" s="285"/>
      <c r="AS186" s="285"/>
      <c r="AT186" s="285"/>
      <c r="AU186" s="285"/>
      <c r="AV186" s="285"/>
      <c r="AW186" s="285"/>
      <c r="AX186" s="285"/>
      <c r="AY186" s="285"/>
      <c r="AZ186" s="285"/>
      <c r="BA186" s="285"/>
      <c r="BB186" s="285"/>
      <c r="BC186" s="285"/>
      <c r="BD186" s="285"/>
      <c r="BE186" s="285"/>
      <c r="BF186" s="285"/>
      <c r="BG186" s="285"/>
      <c r="BH186" s="285"/>
      <c r="BI186" s="285"/>
      <c r="BJ186" s="285"/>
      <c r="BK186" s="285"/>
      <c r="BL186" s="285"/>
      <c r="BM186" s="285"/>
      <c r="BN186" s="285"/>
      <c r="BO186" s="285"/>
      <c r="BP186" s="285"/>
      <c r="BQ186" s="285"/>
      <c r="BR186" s="285"/>
      <c r="BS186" s="285"/>
      <c r="BT186" s="285"/>
      <c r="BU186" s="285"/>
      <c r="BV186" s="285"/>
      <c r="BW186" s="285"/>
      <c r="BX186" s="285"/>
      <c r="BY186" s="285"/>
      <c r="BZ186" s="285"/>
      <c r="CA186" s="285"/>
      <c r="CB186" s="285"/>
      <c r="CC186" s="285"/>
      <c r="CD186" s="285"/>
      <c r="CE186" s="285"/>
      <c r="CF186" s="285"/>
      <c r="CG186" s="285"/>
      <c r="CH186" s="285"/>
      <c r="CI186" s="285"/>
    </row>
    <row r="187" spans="1:87" s="262" customFormat="1" ht="13.8" x14ac:dyDescent="0.25">
      <c r="A187" s="283"/>
      <c r="B187" s="284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  <c r="AJ187" s="285"/>
      <c r="AK187" s="285"/>
      <c r="AL187" s="285"/>
      <c r="AM187" s="285"/>
      <c r="AN187" s="285"/>
      <c r="AO187" s="285"/>
      <c r="AP187" s="285"/>
      <c r="AQ187" s="285"/>
      <c r="AR187" s="285"/>
      <c r="AS187" s="285"/>
      <c r="AT187" s="285"/>
      <c r="AU187" s="285"/>
      <c r="AV187" s="285"/>
      <c r="AW187" s="285"/>
      <c r="AX187" s="285"/>
      <c r="AY187" s="285"/>
      <c r="AZ187" s="285"/>
      <c r="BA187" s="285"/>
      <c r="BB187" s="285"/>
      <c r="BC187" s="285"/>
      <c r="BD187" s="285"/>
      <c r="BE187" s="285"/>
      <c r="BF187" s="285"/>
      <c r="BG187" s="285"/>
      <c r="BH187" s="285"/>
      <c r="BI187" s="285"/>
      <c r="BJ187" s="285"/>
      <c r="BK187" s="285"/>
      <c r="BL187" s="285"/>
      <c r="BM187" s="285"/>
      <c r="BN187" s="285"/>
      <c r="BO187" s="285"/>
      <c r="BP187" s="285"/>
      <c r="BQ187" s="285"/>
      <c r="BR187" s="285"/>
      <c r="BS187" s="285"/>
      <c r="BT187" s="285"/>
      <c r="BU187" s="285"/>
      <c r="BV187" s="285"/>
      <c r="BW187" s="285"/>
      <c r="BX187" s="285"/>
      <c r="BY187" s="285"/>
      <c r="BZ187" s="285"/>
      <c r="CA187" s="285"/>
      <c r="CB187" s="285"/>
      <c r="CC187" s="285"/>
      <c r="CD187" s="285"/>
      <c r="CE187" s="285"/>
      <c r="CF187" s="285"/>
      <c r="CG187" s="285"/>
      <c r="CH187" s="285"/>
      <c r="CI187" s="285"/>
    </row>
    <row r="188" spans="1:87" s="262" customFormat="1" ht="21.9" customHeight="1" x14ac:dyDescent="0.25">
      <c r="A188" s="283"/>
      <c r="B188" s="284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  <c r="AJ188" s="285"/>
      <c r="AK188" s="285"/>
      <c r="AL188" s="285"/>
      <c r="AM188" s="285"/>
      <c r="AN188" s="285"/>
      <c r="AO188" s="285"/>
      <c r="AP188" s="285"/>
      <c r="AQ188" s="285"/>
      <c r="AR188" s="285"/>
      <c r="AS188" s="285"/>
      <c r="AT188" s="285"/>
      <c r="AU188" s="285"/>
      <c r="AV188" s="285"/>
      <c r="AW188" s="285"/>
      <c r="AX188" s="285"/>
      <c r="AY188" s="285"/>
      <c r="AZ188" s="285"/>
      <c r="BA188" s="285"/>
      <c r="BB188" s="285"/>
      <c r="BC188" s="285"/>
      <c r="BD188" s="285"/>
      <c r="BE188" s="285"/>
      <c r="BF188" s="285"/>
      <c r="BG188" s="285"/>
      <c r="BH188" s="285"/>
      <c r="BI188" s="285"/>
      <c r="BJ188" s="285"/>
      <c r="BK188" s="285"/>
      <c r="BL188" s="285"/>
      <c r="BM188" s="285"/>
      <c r="BN188" s="285"/>
      <c r="BO188" s="285"/>
      <c r="BP188" s="285"/>
      <c r="BQ188" s="285"/>
      <c r="BR188" s="285"/>
      <c r="BS188" s="285"/>
      <c r="BT188" s="285"/>
      <c r="BU188" s="285"/>
      <c r="BV188" s="285"/>
      <c r="BW188" s="285"/>
      <c r="BX188" s="285"/>
      <c r="BY188" s="285"/>
      <c r="BZ188" s="285"/>
      <c r="CA188" s="285"/>
      <c r="CB188" s="285"/>
      <c r="CC188" s="285"/>
      <c r="CD188" s="285"/>
      <c r="CE188" s="285"/>
      <c r="CF188" s="285"/>
      <c r="CG188" s="285"/>
      <c r="CH188" s="285"/>
      <c r="CI188" s="285"/>
    </row>
    <row r="189" spans="1:87" s="262" customFormat="1" ht="21.9" customHeight="1" x14ac:dyDescent="0.25">
      <c r="A189" s="283"/>
      <c r="B189" s="284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  <c r="AL189" s="285"/>
      <c r="AM189" s="285"/>
      <c r="AN189" s="285"/>
      <c r="AO189" s="285"/>
      <c r="AP189" s="285"/>
      <c r="AQ189" s="285"/>
      <c r="AR189" s="285"/>
      <c r="AS189" s="285"/>
      <c r="AT189" s="285"/>
      <c r="AU189" s="285"/>
      <c r="AV189" s="285"/>
      <c r="AW189" s="285"/>
      <c r="AX189" s="285"/>
      <c r="AY189" s="285"/>
      <c r="AZ189" s="285"/>
      <c r="BA189" s="285"/>
      <c r="BB189" s="285"/>
      <c r="BC189" s="285"/>
      <c r="BD189" s="285"/>
      <c r="BE189" s="285"/>
      <c r="BF189" s="285"/>
      <c r="BG189" s="285"/>
      <c r="BH189" s="285"/>
      <c r="BI189" s="285"/>
      <c r="BJ189" s="285"/>
      <c r="BK189" s="285"/>
      <c r="BL189" s="285"/>
      <c r="BM189" s="285"/>
      <c r="BN189" s="285"/>
      <c r="BO189" s="285"/>
      <c r="BP189" s="285"/>
      <c r="BQ189" s="285"/>
      <c r="BR189" s="285"/>
      <c r="BS189" s="285"/>
      <c r="BT189" s="285"/>
      <c r="BU189" s="285"/>
      <c r="BV189" s="285"/>
      <c r="BW189" s="285"/>
      <c r="BX189" s="285"/>
      <c r="BY189" s="285"/>
      <c r="BZ189" s="285"/>
      <c r="CA189" s="285"/>
      <c r="CB189" s="285"/>
      <c r="CC189" s="285"/>
      <c r="CD189" s="285"/>
      <c r="CE189" s="285"/>
      <c r="CF189" s="285"/>
      <c r="CG189" s="285"/>
      <c r="CH189" s="285"/>
      <c r="CI189" s="285"/>
    </row>
    <row r="190" spans="1:87" s="262" customFormat="1" ht="21.9" customHeight="1" x14ac:dyDescent="0.25">
      <c r="A190" s="283"/>
      <c r="B190" s="284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  <c r="AK190" s="285"/>
      <c r="AL190" s="285"/>
      <c r="AM190" s="285"/>
      <c r="AN190" s="285"/>
      <c r="AO190" s="285"/>
      <c r="AP190" s="285"/>
      <c r="AQ190" s="285"/>
      <c r="AR190" s="285"/>
      <c r="AS190" s="285"/>
      <c r="AT190" s="285"/>
      <c r="AU190" s="285"/>
      <c r="AV190" s="285"/>
      <c r="AW190" s="285"/>
      <c r="AX190" s="285"/>
      <c r="AY190" s="285"/>
      <c r="AZ190" s="285"/>
      <c r="BA190" s="285"/>
      <c r="BB190" s="285"/>
      <c r="BC190" s="285"/>
      <c r="BD190" s="285"/>
      <c r="BE190" s="285"/>
      <c r="BF190" s="285"/>
      <c r="BG190" s="285"/>
      <c r="BH190" s="285"/>
      <c r="BI190" s="285"/>
      <c r="BJ190" s="285"/>
      <c r="BK190" s="285"/>
      <c r="BL190" s="285"/>
      <c r="BM190" s="285"/>
      <c r="BN190" s="285"/>
      <c r="BO190" s="285"/>
      <c r="BP190" s="285"/>
      <c r="BQ190" s="285"/>
      <c r="BR190" s="285"/>
      <c r="BS190" s="285"/>
      <c r="BT190" s="285"/>
      <c r="BU190" s="285"/>
      <c r="BV190" s="285"/>
      <c r="BW190" s="285"/>
      <c r="BX190" s="285"/>
      <c r="BY190" s="285"/>
      <c r="BZ190" s="285"/>
      <c r="CA190" s="285"/>
      <c r="CB190" s="285"/>
      <c r="CC190" s="285"/>
      <c r="CD190" s="285"/>
      <c r="CE190" s="285"/>
      <c r="CF190" s="285"/>
      <c r="CG190" s="285"/>
      <c r="CH190" s="285"/>
      <c r="CI190" s="285"/>
    </row>
    <row r="191" spans="1:87" s="282" customFormat="1" ht="21.9" customHeight="1" x14ac:dyDescent="0.25">
      <c r="A191" s="283"/>
      <c r="B191" s="284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  <c r="AK191" s="285"/>
      <c r="AL191" s="285"/>
      <c r="AM191" s="285"/>
      <c r="AN191" s="285"/>
      <c r="AO191" s="285"/>
      <c r="AP191" s="285"/>
      <c r="AQ191" s="285"/>
      <c r="AR191" s="285"/>
      <c r="AS191" s="285"/>
      <c r="AT191" s="285"/>
      <c r="AU191" s="285"/>
      <c r="AV191" s="285"/>
      <c r="AW191" s="285"/>
      <c r="AX191" s="285"/>
      <c r="AY191" s="285"/>
      <c r="AZ191" s="285"/>
      <c r="BA191" s="285"/>
      <c r="BB191" s="285"/>
      <c r="BC191" s="285"/>
      <c r="BD191" s="285"/>
      <c r="BE191" s="285"/>
      <c r="BF191" s="285"/>
      <c r="BG191" s="285"/>
      <c r="BH191" s="285"/>
      <c r="BI191" s="285"/>
      <c r="BJ191" s="285"/>
      <c r="BK191" s="285"/>
      <c r="BL191" s="285"/>
      <c r="BM191" s="285"/>
      <c r="BN191" s="285"/>
      <c r="BO191" s="285"/>
      <c r="BP191" s="285"/>
      <c r="BQ191" s="285"/>
      <c r="BR191" s="285"/>
      <c r="BS191" s="285"/>
      <c r="BT191" s="285"/>
      <c r="BU191" s="285"/>
      <c r="BV191" s="285"/>
      <c r="BW191" s="285"/>
      <c r="BX191" s="285"/>
      <c r="BY191" s="285"/>
      <c r="BZ191" s="285"/>
      <c r="CA191" s="285"/>
      <c r="CB191" s="285"/>
      <c r="CC191" s="285"/>
      <c r="CD191" s="285"/>
      <c r="CE191" s="285"/>
      <c r="CF191" s="285"/>
      <c r="CG191" s="285"/>
      <c r="CH191" s="285"/>
      <c r="CI191" s="285"/>
    </row>
    <row r="192" spans="1:87" s="282" customFormat="1" ht="21.9" customHeight="1" x14ac:dyDescent="0.25">
      <c r="A192" s="283"/>
      <c r="B192" s="284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  <c r="AL192" s="285"/>
      <c r="AM192" s="285"/>
      <c r="AN192" s="285"/>
      <c r="AO192" s="285"/>
      <c r="AP192" s="285"/>
      <c r="AQ192" s="285"/>
      <c r="AR192" s="285"/>
      <c r="AS192" s="285"/>
      <c r="AT192" s="285"/>
      <c r="AU192" s="285"/>
      <c r="AV192" s="285"/>
      <c r="AW192" s="285"/>
      <c r="AX192" s="285"/>
      <c r="AY192" s="285"/>
      <c r="AZ192" s="285"/>
      <c r="BA192" s="285"/>
      <c r="BB192" s="285"/>
      <c r="BC192" s="285"/>
      <c r="BD192" s="285"/>
      <c r="BE192" s="285"/>
      <c r="BF192" s="285"/>
      <c r="BG192" s="285"/>
      <c r="BH192" s="285"/>
      <c r="BI192" s="285"/>
      <c r="BJ192" s="285"/>
      <c r="BK192" s="285"/>
      <c r="BL192" s="285"/>
      <c r="BM192" s="285"/>
      <c r="BN192" s="285"/>
      <c r="BO192" s="285"/>
      <c r="BP192" s="285"/>
      <c r="BQ192" s="285"/>
      <c r="BR192" s="285"/>
      <c r="BS192" s="285"/>
      <c r="BT192" s="285"/>
      <c r="BU192" s="285"/>
      <c r="BV192" s="285"/>
      <c r="BW192" s="285"/>
      <c r="BX192" s="285"/>
      <c r="BY192" s="285"/>
      <c r="BZ192" s="285"/>
      <c r="CA192" s="285"/>
      <c r="CB192" s="285"/>
      <c r="CC192" s="285"/>
      <c r="CD192" s="285"/>
      <c r="CE192" s="285"/>
      <c r="CF192" s="285"/>
      <c r="CG192" s="285"/>
      <c r="CH192" s="285"/>
      <c r="CI192" s="285"/>
    </row>
    <row r="193" spans="1:87" s="282" customFormat="1" ht="21.9" customHeight="1" x14ac:dyDescent="0.25">
      <c r="A193" s="283"/>
      <c r="B193" s="284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  <c r="AK193" s="285"/>
      <c r="AL193" s="285"/>
      <c r="AM193" s="285"/>
      <c r="AN193" s="285"/>
      <c r="AO193" s="285"/>
      <c r="AP193" s="285"/>
      <c r="AQ193" s="285"/>
      <c r="AR193" s="285"/>
      <c r="AS193" s="285"/>
      <c r="AT193" s="285"/>
      <c r="AU193" s="285"/>
      <c r="AV193" s="285"/>
      <c r="AW193" s="285"/>
      <c r="AX193" s="285"/>
      <c r="AY193" s="285"/>
      <c r="AZ193" s="285"/>
      <c r="BA193" s="285"/>
      <c r="BB193" s="285"/>
      <c r="BC193" s="285"/>
      <c r="BD193" s="285"/>
      <c r="BE193" s="285"/>
      <c r="BF193" s="285"/>
      <c r="BG193" s="285"/>
      <c r="BH193" s="285"/>
      <c r="BI193" s="285"/>
      <c r="BJ193" s="285"/>
      <c r="BK193" s="285"/>
      <c r="BL193" s="285"/>
      <c r="BM193" s="285"/>
      <c r="BN193" s="285"/>
      <c r="BO193" s="285"/>
      <c r="BP193" s="285"/>
      <c r="BQ193" s="285"/>
      <c r="BR193" s="285"/>
      <c r="BS193" s="285"/>
      <c r="BT193" s="285"/>
      <c r="BU193" s="285"/>
      <c r="BV193" s="285"/>
      <c r="BW193" s="285"/>
      <c r="BX193" s="285"/>
      <c r="BY193" s="285"/>
      <c r="BZ193" s="285"/>
      <c r="CA193" s="285"/>
      <c r="CB193" s="285"/>
      <c r="CC193" s="285"/>
      <c r="CD193" s="285"/>
      <c r="CE193" s="285"/>
      <c r="CF193" s="285"/>
      <c r="CG193" s="285"/>
      <c r="CH193" s="285"/>
      <c r="CI193" s="285"/>
    </row>
    <row r="194" spans="1:87" s="282" customFormat="1" ht="21.9" customHeight="1" x14ac:dyDescent="0.25">
      <c r="A194" s="284"/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5"/>
      <c r="AS194" s="285"/>
      <c r="AT194" s="285"/>
      <c r="AU194" s="285"/>
      <c r="AV194" s="285"/>
      <c r="AW194" s="285"/>
      <c r="AX194" s="285"/>
      <c r="AY194" s="285"/>
      <c r="AZ194" s="285"/>
      <c r="BA194" s="285"/>
      <c r="BB194" s="285"/>
      <c r="BC194" s="285"/>
      <c r="BD194" s="285"/>
      <c r="BE194" s="285"/>
      <c r="BF194" s="285"/>
      <c r="BG194" s="285"/>
      <c r="BH194" s="285"/>
      <c r="BI194" s="285"/>
      <c r="BJ194" s="285"/>
      <c r="BK194" s="285"/>
      <c r="BL194" s="285"/>
      <c r="BM194" s="285"/>
      <c r="BN194" s="285"/>
      <c r="BO194" s="285"/>
      <c r="BP194" s="285"/>
      <c r="BQ194" s="285"/>
      <c r="BR194" s="285"/>
      <c r="BS194" s="285"/>
      <c r="BT194" s="285"/>
      <c r="BU194" s="285"/>
      <c r="BV194" s="285"/>
      <c r="BW194" s="285"/>
      <c r="BX194" s="285"/>
      <c r="BY194" s="285"/>
      <c r="BZ194" s="285"/>
      <c r="CA194" s="285"/>
      <c r="CB194" s="285"/>
      <c r="CC194" s="285"/>
      <c r="CD194" s="285"/>
      <c r="CE194" s="285"/>
      <c r="CF194" s="285"/>
      <c r="CG194" s="285"/>
      <c r="CH194" s="285"/>
    </row>
    <row r="195" spans="1:87" s="282" customFormat="1" ht="21.9" customHeight="1" x14ac:dyDescent="0.25">
      <c r="A195" s="284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  <c r="AK195" s="285"/>
      <c r="AL195" s="285"/>
      <c r="AM195" s="285"/>
      <c r="AN195" s="285"/>
      <c r="AO195" s="285"/>
      <c r="AP195" s="285"/>
      <c r="AQ195" s="285"/>
      <c r="AR195" s="285"/>
      <c r="AS195" s="285"/>
      <c r="AT195" s="285"/>
      <c r="AU195" s="285"/>
      <c r="AV195" s="285"/>
      <c r="AW195" s="285"/>
      <c r="AX195" s="285"/>
      <c r="AY195" s="285"/>
      <c r="AZ195" s="285"/>
      <c r="BA195" s="285"/>
      <c r="BB195" s="285"/>
      <c r="BC195" s="285"/>
      <c r="BD195" s="285"/>
      <c r="BE195" s="285"/>
      <c r="BF195" s="285"/>
      <c r="BG195" s="285"/>
      <c r="BH195" s="285"/>
      <c r="BI195" s="285"/>
      <c r="BJ195" s="285"/>
      <c r="BK195" s="285"/>
      <c r="BL195" s="285"/>
      <c r="BM195" s="285"/>
      <c r="BN195" s="285"/>
      <c r="BO195" s="285"/>
      <c r="BP195" s="285"/>
      <c r="BQ195" s="285"/>
      <c r="BR195" s="285"/>
      <c r="BS195" s="285"/>
      <c r="BT195" s="285"/>
      <c r="BU195" s="285"/>
      <c r="BV195" s="285"/>
      <c r="BW195" s="285"/>
      <c r="BX195" s="285"/>
      <c r="BY195" s="285"/>
      <c r="BZ195" s="285"/>
      <c r="CA195" s="285"/>
      <c r="CB195" s="285"/>
      <c r="CC195" s="285"/>
      <c r="CD195" s="285"/>
      <c r="CE195" s="285"/>
      <c r="CF195" s="285"/>
      <c r="CG195" s="285"/>
      <c r="CH195" s="285"/>
    </row>
    <row r="196" spans="1:87" s="282" customFormat="1" ht="21.9" customHeight="1" x14ac:dyDescent="0.25">
      <c r="A196" s="284"/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5"/>
      <c r="AN196" s="285"/>
      <c r="AO196" s="285"/>
      <c r="AP196" s="285"/>
      <c r="AQ196" s="285"/>
      <c r="AR196" s="285"/>
      <c r="AS196" s="285"/>
      <c r="AT196" s="285"/>
      <c r="AU196" s="285"/>
      <c r="AV196" s="285"/>
      <c r="AW196" s="285"/>
      <c r="AX196" s="285"/>
      <c r="AY196" s="285"/>
      <c r="AZ196" s="285"/>
      <c r="BA196" s="285"/>
      <c r="BB196" s="285"/>
      <c r="BC196" s="285"/>
      <c r="BD196" s="285"/>
      <c r="BE196" s="285"/>
      <c r="BF196" s="285"/>
      <c r="BG196" s="285"/>
      <c r="BH196" s="285"/>
      <c r="BI196" s="285"/>
      <c r="BJ196" s="285"/>
      <c r="BK196" s="285"/>
      <c r="BL196" s="285"/>
      <c r="BM196" s="285"/>
      <c r="BN196" s="285"/>
      <c r="BO196" s="285"/>
      <c r="BP196" s="285"/>
      <c r="BQ196" s="285"/>
      <c r="BR196" s="285"/>
      <c r="BS196" s="285"/>
      <c r="BT196" s="285"/>
      <c r="BU196" s="285"/>
      <c r="BV196" s="285"/>
      <c r="BW196" s="285"/>
      <c r="BX196" s="285"/>
      <c r="BY196" s="285"/>
      <c r="BZ196" s="285"/>
      <c r="CA196" s="285"/>
      <c r="CB196" s="285"/>
      <c r="CC196" s="285"/>
      <c r="CD196" s="285"/>
      <c r="CE196" s="285"/>
      <c r="CF196" s="285"/>
      <c r="CG196" s="285"/>
      <c r="CH196" s="285"/>
    </row>
    <row r="197" spans="1:87" s="282" customFormat="1" ht="21.9" customHeight="1" x14ac:dyDescent="0.25">
      <c r="A197" s="284"/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  <c r="AC197" s="285"/>
      <c r="AD197" s="285"/>
      <c r="AE197" s="285"/>
      <c r="AF197" s="285"/>
      <c r="AG197" s="285"/>
      <c r="AH197" s="285"/>
      <c r="AI197" s="285"/>
      <c r="AJ197" s="285"/>
      <c r="AK197" s="285"/>
      <c r="AL197" s="285"/>
      <c r="AM197" s="285"/>
      <c r="AN197" s="285"/>
      <c r="AO197" s="285"/>
      <c r="AP197" s="285"/>
      <c r="AQ197" s="285"/>
      <c r="AR197" s="285"/>
      <c r="AS197" s="285"/>
      <c r="AT197" s="285"/>
      <c r="AU197" s="285"/>
      <c r="AV197" s="285"/>
      <c r="AW197" s="285"/>
      <c r="AX197" s="285"/>
      <c r="AY197" s="285"/>
      <c r="AZ197" s="285"/>
      <c r="BA197" s="285"/>
      <c r="BB197" s="285"/>
      <c r="BC197" s="285"/>
      <c r="BD197" s="285"/>
      <c r="BE197" s="285"/>
      <c r="BF197" s="285"/>
      <c r="BG197" s="285"/>
      <c r="BH197" s="285"/>
      <c r="BI197" s="285"/>
      <c r="BJ197" s="285"/>
      <c r="BK197" s="285"/>
      <c r="BL197" s="285"/>
      <c r="BM197" s="285"/>
      <c r="BN197" s="285"/>
      <c r="BO197" s="285"/>
      <c r="BP197" s="285"/>
      <c r="BQ197" s="285"/>
      <c r="BR197" s="285"/>
      <c r="BS197" s="285"/>
      <c r="BT197" s="285"/>
      <c r="BU197" s="285"/>
      <c r="BV197" s="285"/>
      <c r="BW197" s="285"/>
      <c r="BX197" s="285"/>
      <c r="BY197" s="285"/>
      <c r="BZ197" s="285"/>
      <c r="CA197" s="285"/>
      <c r="CB197" s="285"/>
      <c r="CC197" s="285"/>
      <c r="CD197" s="285"/>
      <c r="CE197" s="285"/>
      <c r="CF197" s="285"/>
      <c r="CG197" s="285"/>
      <c r="CH197" s="285"/>
    </row>
    <row r="198" spans="1:87" s="282" customFormat="1" ht="21.9" customHeight="1" x14ac:dyDescent="0.25">
      <c r="A198" s="284"/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  <c r="AK198" s="285"/>
      <c r="AL198" s="285"/>
      <c r="AM198" s="285"/>
      <c r="AN198" s="285"/>
      <c r="AO198" s="285"/>
      <c r="AP198" s="285"/>
      <c r="AQ198" s="285"/>
      <c r="AR198" s="285"/>
      <c r="AS198" s="285"/>
      <c r="AT198" s="285"/>
      <c r="AU198" s="285"/>
      <c r="AV198" s="285"/>
      <c r="AW198" s="285"/>
      <c r="AX198" s="285"/>
      <c r="AY198" s="285"/>
      <c r="AZ198" s="285"/>
      <c r="BA198" s="285"/>
      <c r="BB198" s="285"/>
      <c r="BC198" s="285"/>
      <c r="BD198" s="285"/>
      <c r="BE198" s="285"/>
      <c r="BF198" s="285"/>
      <c r="BG198" s="285"/>
      <c r="BH198" s="285"/>
      <c r="BI198" s="285"/>
      <c r="BJ198" s="285"/>
      <c r="BK198" s="285"/>
      <c r="BL198" s="285"/>
      <c r="BM198" s="285"/>
      <c r="BN198" s="285"/>
      <c r="BO198" s="285"/>
      <c r="BP198" s="285"/>
      <c r="BQ198" s="285"/>
      <c r="BR198" s="285"/>
      <c r="BS198" s="285"/>
      <c r="BT198" s="285"/>
      <c r="BU198" s="285"/>
      <c r="BV198" s="285"/>
      <c r="BW198" s="285"/>
      <c r="BX198" s="285"/>
      <c r="BY198" s="285"/>
      <c r="BZ198" s="285"/>
      <c r="CA198" s="285"/>
      <c r="CB198" s="285"/>
      <c r="CC198" s="285"/>
      <c r="CD198" s="285"/>
      <c r="CE198" s="285"/>
      <c r="CF198" s="285"/>
      <c r="CG198" s="285"/>
      <c r="CH198" s="285"/>
    </row>
    <row r="199" spans="1:87" s="282" customFormat="1" ht="21.9" customHeight="1" x14ac:dyDescent="0.25">
      <c r="A199" s="284"/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  <c r="AJ199" s="285"/>
      <c r="AK199" s="285"/>
      <c r="AL199" s="285"/>
      <c r="AM199" s="285"/>
      <c r="AN199" s="285"/>
      <c r="AO199" s="285"/>
      <c r="AP199" s="285"/>
      <c r="AQ199" s="285"/>
      <c r="AR199" s="285"/>
      <c r="AS199" s="285"/>
      <c r="AT199" s="285"/>
      <c r="AU199" s="285"/>
      <c r="AV199" s="285"/>
      <c r="AW199" s="285"/>
      <c r="AX199" s="285"/>
      <c r="AY199" s="285"/>
      <c r="AZ199" s="285"/>
      <c r="BA199" s="285"/>
      <c r="BB199" s="285"/>
      <c r="BC199" s="285"/>
      <c r="BD199" s="285"/>
      <c r="BE199" s="285"/>
      <c r="BF199" s="285"/>
      <c r="BG199" s="285"/>
      <c r="BH199" s="285"/>
      <c r="BI199" s="285"/>
      <c r="BJ199" s="285"/>
      <c r="BK199" s="285"/>
      <c r="BL199" s="285"/>
      <c r="BM199" s="285"/>
      <c r="BN199" s="285"/>
      <c r="BO199" s="285"/>
      <c r="BP199" s="285"/>
      <c r="BQ199" s="285"/>
      <c r="BR199" s="285"/>
      <c r="BS199" s="285"/>
      <c r="BT199" s="285"/>
      <c r="BU199" s="285"/>
      <c r="BV199" s="285"/>
      <c r="BW199" s="285"/>
      <c r="BX199" s="285"/>
      <c r="BY199" s="285"/>
      <c r="BZ199" s="285"/>
      <c r="CA199" s="285"/>
      <c r="CB199" s="285"/>
      <c r="CC199" s="285"/>
      <c r="CD199" s="285"/>
      <c r="CE199" s="285"/>
      <c r="CF199" s="285"/>
      <c r="CG199" s="285"/>
      <c r="CH199" s="285"/>
    </row>
    <row r="200" spans="1:87" s="282" customFormat="1" ht="21.9" customHeight="1" x14ac:dyDescent="0.25">
      <c r="A200" s="284"/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  <c r="AK200" s="285"/>
      <c r="AL200" s="285"/>
      <c r="AM200" s="285"/>
      <c r="AN200" s="285"/>
      <c r="AO200" s="285"/>
      <c r="AP200" s="285"/>
      <c r="AQ200" s="285"/>
      <c r="AR200" s="285"/>
      <c r="AS200" s="285"/>
      <c r="AT200" s="285"/>
      <c r="AU200" s="285"/>
      <c r="AV200" s="285"/>
      <c r="AW200" s="285"/>
      <c r="AX200" s="285"/>
      <c r="AY200" s="285"/>
      <c r="AZ200" s="285"/>
      <c r="BA200" s="285"/>
      <c r="BB200" s="285"/>
      <c r="BC200" s="285"/>
      <c r="BD200" s="285"/>
      <c r="BE200" s="285"/>
      <c r="BF200" s="285"/>
      <c r="BG200" s="285"/>
      <c r="BH200" s="285"/>
      <c r="BI200" s="285"/>
      <c r="BJ200" s="285"/>
      <c r="BK200" s="285"/>
      <c r="BL200" s="285"/>
      <c r="BM200" s="285"/>
      <c r="BN200" s="285"/>
      <c r="BO200" s="285"/>
      <c r="BP200" s="285"/>
      <c r="BQ200" s="285"/>
      <c r="BR200" s="285"/>
      <c r="BS200" s="285"/>
      <c r="BT200" s="285"/>
      <c r="BU200" s="285"/>
      <c r="BV200" s="285"/>
      <c r="BW200" s="285"/>
      <c r="BX200" s="285"/>
      <c r="BY200" s="285"/>
      <c r="BZ200" s="285"/>
      <c r="CA200" s="285"/>
      <c r="CB200" s="285"/>
      <c r="CC200" s="285"/>
      <c r="CD200" s="285"/>
      <c r="CE200" s="285"/>
      <c r="CF200" s="285"/>
      <c r="CG200" s="285"/>
      <c r="CH200" s="285"/>
    </row>
    <row r="201" spans="1:87" s="282" customFormat="1" ht="21.9" customHeight="1" x14ac:dyDescent="0.25">
      <c r="A201" s="284"/>
      <c r="B201" s="285"/>
      <c r="C201" s="285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  <c r="AL201" s="285"/>
      <c r="AM201" s="285"/>
      <c r="AN201" s="285"/>
      <c r="AO201" s="285"/>
      <c r="AP201" s="285"/>
      <c r="AQ201" s="285"/>
      <c r="AR201" s="285"/>
      <c r="AS201" s="285"/>
      <c r="AT201" s="285"/>
      <c r="AU201" s="285"/>
      <c r="AV201" s="285"/>
      <c r="AW201" s="285"/>
      <c r="AX201" s="285"/>
      <c r="AY201" s="285"/>
      <c r="AZ201" s="285"/>
      <c r="BA201" s="285"/>
      <c r="BB201" s="285"/>
      <c r="BC201" s="285"/>
      <c r="BD201" s="285"/>
      <c r="BE201" s="285"/>
      <c r="BF201" s="285"/>
      <c r="BG201" s="285"/>
      <c r="BH201" s="285"/>
      <c r="BI201" s="285"/>
      <c r="BJ201" s="285"/>
      <c r="BK201" s="285"/>
      <c r="BL201" s="285"/>
      <c r="BM201" s="285"/>
      <c r="BN201" s="285"/>
      <c r="BO201" s="285"/>
      <c r="BP201" s="285"/>
      <c r="BQ201" s="285"/>
      <c r="BR201" s="285"/>
      <c r="BS201" s="285"/>
      <c r="BT201" s="285"/>
      <c r="BU201" s="285"/>
      <c r="BV201" s="285"/>
      <c r="BW201" s="285"/>
      <c r="BX201" s="285"/>
      <c r="BY201" s="285"/>
      <c r="BZ201" s="285"/>
      <c r="CA201" s="285"/>
      <c r="CB201" s="285"/>
      <c r="CC201" s="285"/>
      <c r="CD201" s="285"/>
      <c r="CE201" s="285"/>
      <c r="CF201" s="285"/>
      <c r="CG201" s="285"/>
      <c r="CH201" s="285"/>
    </row>
    <row r="202" spans="1:87" s="282" customFormat="1" ht="21.9" customHeight="1" x14ac:dyDescent="0.25">
      <c r="A202" s="284"/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285"/>
      <c r="AK202" s="285"/>
      <c r="AL202" s="285"/>
      <c r="AM202" s="285"/>
      <c r="AN202" s="285"/>
      <c r="AO202" s="285"/>
      <c r="AP202" s="285"/>
      <c r="AQ202" s="285"/>
      <c r="AR202" s="285"/>
      <c r="AS202" s="285"/>
      <c r="AT202" s="285"/>
      <c r="AU202" s="285"/>
      <c r="AV202" s="285"/>
      <c r="AW202" s="285"/>
      <c r="AX202" s="285"/>
      <c r="AY202" s="285"/>
      <c r="AZ202" s="285"/>
      <c r="BA202" s="285"/>
      <c r="BB202" s="285"/>
      <c r="BC202" s="285"/>
      <c r="BD202" s="285"/>
      <c r="BE202" s="285"/>
      <c r="BF202" s="285"/>
      <c r="BG202" s="285"/>
      <c r="BH202" s="285"/>
      <c r="BI202" s="285"/>
      <c r="BJ202" s="285"/>
      <c r="BK202" s="285"/>
      <c r="BL202" s="285"/>
      <c r="BM202" s="285"/>
      <c r="BN202" s="285"/>
      <c r="BO202" s="285"/>
      <c r="BP202" s="285"/>
      <c r="BQ202" s="285"/>
      <c r="BR202" s="285"/>
      <c r="BS202" s="285"/>
      <c r="BT202" s="285"/>
      <c r="BU202" s="285"/>
      <c r="BV202" s="285"/>
      <c r="BW202" s="285"/>
      <c r="BX202" s="285"/>
      <c r="BY202" s="285"/>
      <c r="BZ202" s="285"/>
      <c r="CA202" s="285"/>
      <c r="CB202" s="285"/>
      <c r="CC202" s="285"/>
      <c r="CD202" s="285"/>
      <c r="CE202" s="285"/>
      <c r="CF202" s="285"/>
      <c r="CG202" s="285"/>
      <c r="CH202" s="285"/>
    </row>
    <row r="203" spans="1:87" s="282" customFormat="1" ht="21.9" customHeight="1" x14ac:dyDescent="0.25">
      <c r="A203" s="284"/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  <c r="AK203" s="285"/>
      <c r="AL203" s="285"/>
      <c r="AM203" s="285"/>
      <c r="AN203" s="285"/>
      <c r="AO203" s="285"/>
      <c r="AP203" s="285"/>
      <c r="AQ203" s="285"/>
      <c r="AR203" s="285"/>
      <c r="AS203" s="285"/>
      <c r="AT203" s="285"/>
      <c r="AU203" s="285"/>
      <c r="AV203" s="285"/>
      <c r="AW203" s="285"/>
      <c r="AX203" s="285"/>
      <c r="AY203" s="285"/>
      <c r="AZ203" s="285"/>
      <c r="BA203" s="285"/>
      <c r="BB203" s="285"/>
      <c r="BC203" s="285"/>
      <c r="BD203" s="285"/>
      <c r="BE203" s="285"/>
      <c r="BF203" s="285"/>
      <c r="BG203" s="285"/>
      <c r="BH203" s="285"/>
      <c r="BI203" s="285"/>
      <c r="BJ203" s="285"/>
      <c r="BK203" s="285"/>
      <c r="BL203" s="285"/>
      <c r="BM203" s="285"/>
      <c r="BN203" s="285"/>
      <c r="BO203" s="285"/>
      <c r="BP203" s="285"/>
      <c r="BQ203" s="285"/>
      <c r="BR203" s="285"/>
      <c r="BS203" s="285"/>
      <c r="BT203" s="285"/>
      <c r="BU203" s="285"/>
      <c r="BV203" s="285"/>
      <c r="BW203" s="285"/>
      <c r="BX203" s="285"/>
      <c r="BY203" s="285"/>
      <c r="BZ203" s="285"/>
      <c r="CA203" s="285"/>
      <c r="CB203" s="285"/>
      <c r="CC203" s="285"/>
      <c r="CD203" s="285"/>
      <c r="CE203" s="285"/>
      <c r="CF203" s="285"/>
      <c r="CG203" s="285"/>
      <c r="CH203" s="285"/>
    </row>
    <row r="204" spans="1:87" s="282" customFormat="1" ht="21.9" customHeight="1" x14ac:dyDescent="0.25">
      <c r="A204" s="284"/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285"/>
      <c r="AB204" s="285"/>
      <c r="AC204" s="285"/>
      <c r="AD204" s="285"/>
      <c r="AE204" s="285"/>
      <c r="AF204" s="285"/>
      <c r="AG204" s="285"/>
      <c r="AH204" s="285"/>
      <c r="AI204" s="285"/>
      <c r="AJ204" s="285"/>
      <c r="AK204" s="285"/>
      <c r="AL204" s="285"/>
      <c r="AM204" s="285"/>
      <c r="AN204" s="285"/>
      <c r="AO204" s="285"/>
      <c r="AP204" s="285"/>
      <c r="AQ204" s="285"/>
      <c r="AR204" s="285"/>
      <c r="AS204" s="285"/>
      <c r="AT204" s="285"/>
      <c r="AU204" s="285"/>
      <c r="AV204" s="285"/>
      <c r="AW204" s="285"/>
      <c r="AX204" s="285"/>
      <c r="AY204" s="285"/>
      <c r="AZ204" s="285"/>
      <c r="BA204" s="285"/>
      <c r="BB204" s="285"/>
      <c r="BC204" s="285"/>
      <c r="BD204" s="285"/>
      <c r="BE204" s="285"/>
      <c r="BF204" s="285"/>
      <c r="BG204" s="285"/>
      <c r="BH204" s="285"/>
      <c r="BI204" s="285"/>
      <c r="BJ204" s="285"/>
      <c r="BK204" s="285"/>
      <c r="BL204" s="285"/>
      <c r="BM204" s="285"/>
      <c r="BN204" s="285"/>
      <c r="BO204" s="285"/>
      <c r="BP204" s="285"/>
      <c r="BQ204" s="285"/>
      <c r="BR204" s="285"/>
      <c r="BS204" s="285"/>
      <c r="BT204" s="285"/>
      <c r="BU204" s="285"/>
      <c r="BV204" s="285"/>
      <c r="BW204" s="285"/>
      <c r="BX204" s="285"/>
      <c r="BY204" s="285"/>
      <c r="BZ204" s="285"/>
      <c r="CA204" s="285"/>
      <c r="CB204" s="285"/>
      <c r="CC204" s="285"/>
      <c r="CD204" s="285"/>
      <c r="CE204" s="285"/>
      <c r="CF204" s="285"/>
      <c r="CG204" s="285"/>
      <c r="CH204" s="285"/>
    </row>
    <row r="205" spans="1:87" s="282" customFormat="1" ht="21.9" customHeight="1" x14ac:dyDescent="0.25">
      <c r="A205" s="284"/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285"/>
      <c r="AK205" s="285"/>
      <c r="AL205" s="285"/>
      <c r="AM205" s="285"/>
      <c r="AN205" s="285"/>
      <c r="AO205" s="285"/>
      <c r="AP205" s="285"/>
      <c r="AQ205" s="285"/>
      <c r="AR205" s="285"/>
      <c r="AS205" s="285"/>
      <c r="AT205" s="285"/>
      <c r="AU205" s="285"/>
      <c r="AV205" s="285"/>
      <c r="AW205" s="285"/>
      <c r="AX205" s="285"/>
      <c r="AY205" s="285"/>
      <c r="AZ205" s="285"/>
      <c r="BA205" s="285"/>
      <c r="BB205" s="285"/>
      <c r="BC205" s="285"/>
      <c r="BD205" s="285"/>
      <c r="BE205" s="285"/>
      <c r="BF205" s="285"/>
      <c r="BG205" s="285"/>
      <c r="BH205" s="285"/>
      <c r="BI205" s="285"/>
      <c r="BJ205" s="285"/>
      <c r="BK205" s="285"/>
      <c r="BL205" s="285"/>
      <c r="BM205" s="285"/>
      <c r="BN205" s="285"/>
      <c r="BO205" s="285"/>
      <c r="BP205" s="285"/>
      <c r="BQ205" s="285"/>
      <c r="BR205" s="285"/>
      <c r="BS205" s="285"/>
      <c r="BT205" s="285"/>
      <c r="BU205" s="285"/>
      <c r="BV205" s="285"/>
      <c r="BW205" s="285"/>
      <c r="BX205" s="285"/>
      <c r="BY205" s="285"/>
      <c r="BZ205" s="285"/>
      <c r="CA205" s="285"/>
      <c r="CB205" s="285"/>
      <c r="CC205" s="285"/>
      <c r="CD205" s="285"/>
      <c r="CE205" s="285"/>
      <c r="CF205" s="285"/>
      <c r="CG205" s="285"/>
      <c r="CH205" s="285"/>
    </row>
    <row r="206" spans="1:87" s="282" customFormat="1" ht="21.9" customHeight="1" x14ac:dyDescent="0.25">
      <c r="A206" s="284"/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  <c r="AJ206" s="285"/>
      <c r="AK206" s="285"/>
      <c r="AL206" s="285"/>
      <c r="AM206" s="285"/>
      <c r="AN206" s="285"/>
      <c r="AO206" s="285"/>
      <c r="AP206" s="285"/>
      <c r="AQ206" s="285"/>
      <c r="AR206" s="285"/>
      <c r="AS206" s="285"/>
      <c r="AT206" s="285"/>
      <c r="AU206" s="285"/>
      <c r="AV206" s="285"/>
      <c r="AW206" s="285"/>
      <c r="AX206" s="285"/>
      <c r="AY206" s="285"/>
      <c r="AZ206" s="285"/>
      <c r="BA206" s="285"/>
      <c r="BB206" s="285"/>
      <c r="BC206" s="285"/>
      <c r="BD206" s="285"/>
      <c r="BE206" s="285"/>
      <c r="BF206" s="285"/>
      <c r="BG206" s="285"/>
      <c r="BH206" s="285"/>
      <c r="BI206" s="285"/>
      <c r="BJ206" s="285"/>
      <c r="BK206" s="285"/>
      <c r="BL206" s="285"/>
      <c r="BM206" s="285"/>
      <c r="BN206" s="285"/>
      <c r="BO206" s="285"/>
      <c r="BP206" s="285"/>
      <c r="BQ206" s="285"/>
      <c r="BR206" s="285"/>
      <c r="BS206" s="285"/>
      <c r="BT206" s="285"/>
      <c r="BU206" s="285"/>
      <c r="BV206" s="285"/>
      <c r="BW206" s="285"/>
      <c r="BX206" s="285"/>
      <c r="BY206" s="285"/>
      <c r="BZ206" s="285"/>
      <c r="CA206" s="285"/>
      <c r="CB206" s="285"/>
      <c r="CC206" s="285"/>
      <c r="CD206" s="285"/>
      <c r="CE206" s="285"/>
      <c r="CF206" s="285"/>
      <c r="CG206" s="285"/>
      <c r="CH206" s="285"/>
    </row>
    <row r="207" spans="1:87" s="282" customFormat="1" ht="21.9" customHeight="1" x14ac:dyDescent="0.25">
      <c r="A207" s="284"/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  <c r="AJ207" s="285"/>
      <c r="AK207" s="285"/>
      <c r="AL207" s="285"/>
      <c r="AM207" s="285"/>
      <c r="AN207" s="285"/>
      <c r="AO207" s="285"/>
      <c r="AP207" s="285"/>
      <c r="AQ207" s="285"/>
      <c r="AR207" s="285"/>
      <c r="AS207" s="285"/>
      <c r="AT207" s="285"/>
      <c r="AU207" s="285"/>
      <c r="AV207" s="285"/>
      <c r="AW207" s="285"/>
      <c r="AX207" s="285"/>
      <c r="AY207" s="285"/>
      <c r="AZ207" s="285"/>
      <c r="BA207" s="285"/>
      <c r="BB207" s="285"/>
      <c r="BC207" s="285"/>
      <c r="BD207" s="285"/>
      <c r="BE207" s="285"/>
      <c r="BF207" s="285"/>
      <c r="BG207" s="285"/>
      <c r="BH207" s="285"/>
      <c r="BI207" s="285"/>
      <c r="BJ207" s="285"/>
      <c r="BK207" s="285"/>
      <c r="BL207" s="285"/>
      <c r="BM207" s="285"/>
      <c r="BN207" s="285"/>
      <c r="BO207" s="285"/>
      <c r="BP207" s="285"/>
      <c r="BQ207" s="285"/>
      <c r="BR207" s="285"/>
      <c r="BS207" s="285"/>
      <c r="BT207" s="285"/>
      <c r="BU207" s="285"/>
      <c r="BV207" s="285"/>
      <c r="BW207" s="285"/>
      <c r="BX207" s="285"/>
      <c r="BY207" s="285"/>
      <c r="BZ207" s="285"/>
      <c r="CA207" s="285"/>
      <c r="CB207" s="285"/>
      <c r="CC207" s="285"/>
      <c r="CD207" s="285"/>
      <c r="CE207" s="285"/>
      <c r="CF207" s="285"/>
      <c r="CG207" s="285"/>
      <c r="CH207" s="285"/>
    </row>
    <row r="208" spans="1:87" s="282" customFormat="1" ht="24" customHeight="1" x14ac:dyDescent="0.25">
      <c r="A208" s="284"/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  <c r="AJ208" s="285"/>
      <c r="AK208" s="285"/>
      <c r="AL208" s="285"/>
      <c r="AM208" s="285"/>
      <c r="AN208" s="285"/>
      <c r="AO208" s="285"/>
      <c r="AP208" s="285"/>
      <c r="AQ208" s="285"/>
      <c r="AR208" s="285"/>
      <c r="AS208" s="285"/>
      <c r="AT208" s="285"/>
      <c r="AU208" s="285"/>
      <c r="AV208" s="285"/>
      <c r="AW208" s="285"/>
      <c r="AX208" s="285"/>
      <c r="AY208" s="285"/>
      <c r="AZ208" s="285"/>
      <c r="BA208" s="285"/>
      <c r="BB208" s="285"/>
      <c r="BC208" s="285"/>
      <c r="BD208" s="285"/>
      <c r="BE208" s="285"/>
      <c r="BF208" s="285"/>
      <c r="BG208" s="285"/>
      <c r="BH208" s="285"/>
      <c r="BI208" s="285"/>
      <c r="BJ208" s="285"/>
      <c r="BK208" s="285"/>
      <c r="BL208" s="285"/>
      <c r="BM208" s="285"/>
      <c r="BN208" s="285"/>
      <c r="BO208" s="285"/>
      <c r="BP208" s="285"/>
      <c r="BQ208" s="285"/>
      <c r="BR208" s="285"/>
      <c r="BS208" s="285"/>
      <c r="BT208" s="285"/>
      <c r="BU208" s="285"/>
      <c r="BV208" s="285"/>
      <c r="BW208" s="285"/>
      <c r="BX208" s="285"/>
      <c r="BY208" s="285"/>
      <c r="BZ208" s="285"/>
      <c r="CA208" s="285"/>
      <c r="CB208" s="285"/>
      <c r="CC208" s="285"/>
      <c r="CD208" s="285"/>
      <c r="CE208" s="285"/>
      <c r="CF208" s="285"/>
      <c r="CG208" s="285"/>
      <c r="CH208" s="285"/>
    </row>
    <row r="209" spans="1:86" s="282" customFormat="1" ht="24" customHeight="1" x14ac:dyDescent="0.25">
      <c r="A209" s="284"/>
      <c r="B209" s="285"/>
      <c r="C209" s="285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  <c r="AA209" s="285"/>
      <c r="AB209" s="285"/>
      <c r="AC209" s="285"/>
      <c r="AD209" s="285"/>
      <c r="AE209" s="285"/>
      <c r="AF209" s="285"/>
      <c r="AG209" s="285"/>
      <c r="AH209" s="285"/>
      <c r="AI209" s="285"/>
      <c r="AJ209" s="285"/>
      <c r="AK209" s="285"/>
      <c r="AL209" s="285"/>
      <c r="AM209" s="285"/>
      <c r="AN209" s="285"/>
      <c r="AO209" s="285"/>
      <c r="AP209" s="285"/>
      <c r="AQ209" s="285"/>
      <c r="AR209" s="285"/>
      <c r="AS209" s="285"/>
      <c r="AT209" s="285"/>
      <c r="AU209" s="285"/>
      <c r="AV209" s="285"/>
      <c r="AW209" s="285"/>
      <c r="AX209" s="285"/>
      <c r="AY209" s="285"/>
      <c r="AZ209" s="285"/>
      <c r="BA209" s="285"/>
      <c r="BB209" s="285"/>
      <c r="BC209" s="285"/>
      <c r="BD209" s="285"/>
      <c r="BE209" s="285"/>
      <c r="BF209" s="285"/>
      <c r="BG209" s="285"/>
      <c r="BH209" s="285"/>
      <c r="BI209" s="285"/>
      <c r="BJ209" s="285"/>
      <c r="BK209" s="285"/>
      <c r="BL209" s="285"/>
      <c r="BM209" s="285"/>
      <c r="BN209" s="285"/>
      <c r="BO209" s="285"/>
      <c r="BP209" s="285"/>
      <c r="BQ209" s="285"/>
      <c r="BR209" s="285"/>
      <c r="BS209" s="285"/>
      <c r="BT209" s="285"/>
      <c r="BU209" s="285"/>
      <c r="BV209" s="285"/>
      <c r="BW209" s="285"/>
      <c r="BX209" s="285"/>
      <c r="BY209" s="285"/>
      <c r="BZ209" s="285"/>
      <c r="CA209" s="285"/>
      <c r="CB209" s="285"/>
      <c r="CC209" s="285"/>
      <c r="CD209" s="285"/>
      <c r="CE209" s="285"/>
      <c r="CF209" s="285"/>
      <c r="CG209" s="285"/>
      <c r="CH209" s="285"/>
    </row>
    <row r="210" spans="1:86" s="282" customFormat="1" ht="24" customHeight="1" x14ac:dyDescent="0.25">
      <c r="A210" s="284"/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  <c r="AC210" s="285"/>
      <c r="AD210" s="285"/>
      <c r="AE210" s="285"/>
      <c r="AF210" s="285"/>
      <c r="AG210" s="285"/>
      <c r="AH210" s="285"/>
      <c r="AI210" s="285"/>
      <c r="AJ210" s="285"/>
      <c r="AK210" s="285"/>
      <c r="AL210" s="285"/>
      <c r="AM210" s="285"/>
      <c r="AN210" s="285"/>
      <c r="AO210" s="285"/>
      <c r="AP210" s="285"/>
      <c r="AQ210" s="285"/>
      <c r="AR210" s="285"/>
      <c r="AS210" s="285"/>
      <c r="AT210" s="285"/>
      <c r="AU210" s="285"/>
      <c r="AV210" s="285"/>
      <c r="AW210" s="285"/>
      <c r="AX210" s="285"/>
      <c r="AY210" s="285"/>
      <c r="AZ210" s="285"/>
      <c r="BA210" s="285"/>
      <c r="BB210" s="285"/>
      <c r="BC210" s="285"/>
      <c r="BD210" s="285"/>
      <c r="BE210" s="285"/>
      <c r="BF210" s="285"/>
      <c r="BG210" s="285"/>
      <c r="BH210" s="285"/>
      <c r="BI210" s="285"/>
      <c r="BJ210" s="285"/>
      <c r="BK210" s="285"/>
      <c r="BL210" s="285"/>
      <c r="BM210" s="285"/>
      <c r="BN210" s="285"/>
      <c r="BO210" s="285"/>
      <c r="BP210" s="285"/>
      <c r="BQ210" s="285"/>
      <c r="BR210" s="285"/>
      <c r="BS210" s="285"/>
      <c r="BT210" s="285"/>
      <c r="BU210" s="285"/>
      <c r="BV210" s="285"/>
      <c r="BW210" s="285"/>
      <c r="BX210" s="285"/>
      <c r="BY210" s="285"/>
      <c r="BZ210" s="285"/>
      <c r="CA210" s="285"/>
      <c r="CB210" s="285"/>
      <c r="CC210" s="285"/>
      <c r="CD210" s="285"/>
      <c r="CE210" s="285"/>
      <c r="CF210" s="285"/>
      <c r="CG210" s="285"/>
      <c r="CH210" s="285"/>
    </row>
    <row r="211" spans="1:86" s="282" customFormat="1" ht="24" customHeight="1" x14ac:dyDescent="0.25">
      <c r="A211" s="284"/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  <c r="AC211" s="285"/>
      <c r="AD211" s="285"/>
      <c r="AE211" s="285"/>
      <c r="AF211" s="285"/>
      <c r="AG211" s="285"/>
      <c r="AH211" s="285"/>
      <c r="AI211" s="285"/>
      <c r="AJ211" s="285"/>
      <c r="AK211" s="285"/>
      <c r="AL211" s="285"/>
      <c r="AM211" s="285"/>
      <c r="AN211" s="285"/>
      <c r="AO211" s="285"/>
      <c r="AP211" s="285"/>
      <c r="AQ211" s="285"/>
      <c r="AR211" s="285"/>
      <c r="AS211" s="285"/>
      <c r="AT211" s="285"/>
      <c r="AU211" s="285"/>
      <c r="AV211" s="285"/>
      <c r="AW211" s="285"/>
      <c r="AX211" s="285"/>
      <c r="AY211" s="285"/>
      <c r="AZ211" s="285"/>
      <c r="BA211" s="285"/>
      <c r="BB211" s="285"/>
      <c r="BC211" s="285"/>
      <c r="BD211" s="285"/>
      <c r="BE211" s="285"/>
      <c r="BF211" s="285"/>
      <c r="BG211" s="285"/>
      <c r="BH211" s="285"/>
      <c r="BI211" s="285"/>
      <c r="BJ211" s="285"/>
      <c r="BK211" s="285"/>
      <c r="BL211" s="285"/>
      <c r="BM211" s="285"/>
      <c r="BN211" s="285"/>
      <c r="BO211" s="285"/>
      <c r="BP211" s="285"/>
      <c r="BQ211" s="285"/>
      <c r="BR211" s="285"/>
      <c r="BS211" s="285"/>
      <c r="BT211" s="285"/>
      <c r="BU211" s="285"/>
      <c r="BV211" s="285"/>
      <c r="BW211" s="285"/>
      <c r="BX211" s="285"/>
      <c r="BY211" s="285"/>
      <c r="BZ211" s="285"/>
      <c r="CA211" s="285"/>
      <c r="CB211" s="285"/>
      <c r="CC211" s="285"/>
      <c r="CD211" s="285"/>
      <c r="CE211" s="285"/>
      <c r="CF211" s="285"/>
      <c r="CG211" s="285"/>
      <c r="CH211" s="285"/>
    </row>
    <row r="212" spans="1:86" s="282" customFormat="1" ht="24" customHeight="1" x14ac:dyDescent="0.25">
      <c r="A212" s="284"/>
      <c r="B212" s="285"/>
      <c r="C212" s="285"/>
      <c r="D212" s="285"/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  <c r="AC212" s="285"/>
      <c r="AD212" s="285"/>
      <c r="AE212" s="285"/>
      <c r="AF212" s="285"/>
      <c r="AG212" s="285"/>
      <c r="AH212" s="285"/>
      <c r="AI212" s="285"/>
      <c r="AJ212" s="285"/>
      <c r="AK212" s="285"/>
      <c r="AL212" s="285"/>
      <c r="AM212" s="285"/>
      <c r="AN212" s="285"/>
      <c r="AO212" s="285"/>
      <c r="AP212" s="285"/>
      <c r="AQ212" s="285"/>
      <c r="AR212" s="285"/>
      <c r="AS212" s="285"/>
      <c r="AT212" s="285"/>
      <c r="AU212" s="285"/>
      <c r="AV212" s="285"/>
      <c r="AW212" s="285"/>
      <c r="AX212" s="285"/>
      <c r="AY212" s="285"/>
      <c r="AZ212" s="285"/>
      <c r="BA212" s="285"/>
      <c r="BB212" s="285"/>
      <c r="BC212" s="285"/>
      <c r="BD212" s="285"/>
      <c r="BE212" s="285"/>
      <c r="BF212" s="285"/>
      <c r="BG212" s="285"/>
      <c r="BH212" s="285"/>
      <c r="BI212" s="285"/>
      <c r="BJ212" s="285"/>
      <c r="BK212" s="285"/>
      <c r="BL212" s="285"/>
      <c r="BM212" s="285"/>
      <c r="BN212" s="285"/>
      <c r="BO212" s="285"/>
      <c r="BP212" s="285"/>
      <c r="BQ212" s="285"/>
      <c r="BR212" s="285"/>
      <c r="BS212" s="285"/>
      <c r="BT212" s="285"/>
      <c r="BU212" s="285"/>
      <c r="BV212" s="285"/>
      <c r="BW212" s="285"/>
      <c r="BX212" s="285"/>
      <c r="BY212" s="285"/>
      <c r="BZ212" s="285"/>
      <c r="CA212" s="285"/>
      <c r="CB212" s="285"/>
      <c r="CC212" s="285"/>
      <c r="CD212" s="285"/>
      <c r="CE212" s="285"/>
      <c r="CF212" s="285"/>
      <c r="CG212" s="285"/>
      <c r="CH212" s="285"/>
    </row>
    <row r="213" spans="1:86" s="282" customFormat="1" ht="24" customHeight="1" x14ac:dyDescent="0.25">
      <c r="A213" s="284"/>
      <c r="B213" s="285"/>
      <c r="C213" s="285"/>
      <c r="D213" s="285"/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5"/>
      <c r="AD213" s="285"/>
      <c r="AE213" s="285"/>
      <c r="AF213" s="285"/>
      <c r="AG213" s="285"/>
      <c r="AH213" s="285"/>
      <c r="AI213" s="285"/>
      <c r="AJ213" s="285"/>
      <c r="AK213" s="285"/>
      <c r="AL213" s="285"/>
      <c r="AM213" s="285"/>
      <c r="AN213" s="285"/>
      <c r="AO213" s="285"/>
      <c r="AP213" s="285"/>
      <c r="AQ213" s="285"/>
      <c r="AR213" s="285"/>
      <c r="AS213" s="285"/>
      <c r="AT213" s="285"/>
      <c r="AU213" s="285"/>
      <c r="AV213" s="285"/>
      <c r="AW213" s="285"/>
      <c r="AX213" s="285"/>
      <c r="AY213" s="285"/>
      <c r="AZ213" s="285"/>
      <c r="BA213" s="285"/>
      <c r="BB213" s="285"/>
      <c r="BC213" s="285"/>
      <c r="BD213" s="285"/>
      <c r="BE213" s="285"/>
      <c r="BF213" s="285"/>
      <c r="BG213" s="285"/>
      <c r="BH213" s="285"/>
      <c r="BI213" s="285"/>
      <c r="BJ213" s="285"/>
      <c r="BK213" s="285"/>
      <c r="BL213" s="285"/>
      <c r="BM213" s="285"/>
      <c r="BN213" s="285"/>
      <c r="BO213" s="285"/>
      <c r="BP213" s="285"/>
      <c r="BQ213" s="285"/>
      <c r="BR213" s="285"/>
      <c r="BS213" s="285"/>
      <c r="BT213" s="285"/>
      <c r="BU213" s="285"/>
      <c r="BV213" s="285"/>
      <c r="BW213" s="285"/>
      <c r="BX213" s="285"/>
      <c r="BY213" s="285"/>
      <c r="BZ213" s="285"/>
      <c r="CA213" s="285"/>
      <c r="CB213" s="285"/>
      <c r="CC213" s="285"/>
      <c r="CD213" s="285"/>
      <c r="CE213" s="285"/>
      <c r="CF213" s="285"/>
      <c r="CG213" s="285"/>
      <c r="CH213" s="285"/>
    </row>
    <row r="214" spans="1:86" s="282" customFormat="1" ht="24" customHeight="1" x14ac:dyDescent="0.25">
      <c r="A214" s="284"/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285"/>
      <c r="AH214" s="285"/>
      <c r="AI214" s="285"/>
      <c r="AJ214" s="285"/>
      <c r="AK214" s="285"/>
      <c r="AL214" s="285"/>
      <c r="AM214" s="285"/>
      <c r="AN214" s="285"/>
      <c r="AO214" s="285"/>
      <c r="AP214" s="285"/>
      <c r="AQ214" s="285"/>
      <c r="AR214" s="285"/>
      <c r="AS214" s="285"/>
      <c r="AT214" s="285"/>
      <c r="AU214" s="285"/>
      <c r="AV214" s="285"/>
      <c r="AW214" s="285"/>
      <c r="AX214" s="285"/>
      <c r="AY214" s="285"/>
      <c r="AZ214" s="285"/>
      <c r="BA214" s="285"/>
      <c r="BB214" s="285"/>
      <c r="BC214" s="285"/>
      <c r="BD214" s="285"/>
      <c r="BE214" s="285"/>
      <c r="BF214" s="285"/>
      <c r="BG214" s="285"/>
      <c r="BH214" s="285"/>
      <c r="BI214" s="285"/>
      <c r="BJ214" s="285"/>
      <c r="BK214" s="285"/>
      <c r="BL214" s="285"/>
      <c r="BM214" s="285"/>
      <c r="BN214" s="285"/>
      <c r="BO214" s="285"/>
      <c r="BP214" s="285"/>
      <c r="BQ214" s="285"/>
      <c r="BR214" s="285"/>
      <c r="BS214" s="285"/>
      <c r="BT214" s="285"/>
      <c r="BU214" s="285"/>
      <c r="BV214" s="285"/>
      <c r="BW214" s="285"/>
      <c r="BX214" s="285"/>
      <c r="BY214" s="285"/>
      <c r="BZ214" s="285"/>
      <c r="CA214" s="285"/>
      <c r="CB214" s="285"/>
      <c r="CC214" s="285"/>
      <c r="CD214" s="285"/>
      <c r="CE214" s="285"/>
      <c r="CF214" s="285"/>
      <c r="CG214" s="285"/>
      <c r="CH214" s="285"/>
    </row>
    <row r="215" spans="1:86" s="282" customFormat="1" ht="24" customHeight="1" x14ac:dyDescent="0.25">
      <c r="A215" s="284"/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  <c r="AJ215" s="285"/>
      <c r="AK215" s="285"/>
      <c r="AL215" s="285"/>
      <c r="AM215" s="285"/>
      <c r="AN215" s="285"/>
      <c r="AO215" s="285"/>
      <c r="AP215" s="285"/>
      <c r="AQ215" s="285"/>
      <c r="AR215" s="285"/>
      <c r="AS215" s="285"/>
      <c r="AT215" s="285"/>
      <c r="AU215" s="285"/>
      <c r="AV215" s="285"/>
      <c r="AW215" s="285"/>
      <c r="AX215" s="285"/>
      <c r="AY215" s="285"/>
      <c r="AZ215" s="285"/>
      <c r="BA215" s="285"/>
      <c r="BB215" s="285"/>
      <c r="BC215" s="285"/>
      <c r="BD215" s="285"/>
      <c r="BE215" s="285"/>
      <c r="BF215" s="285"/>
      <c r="BG215" s="285"/>
      <c r="BH215" s="285"/>
      <c r="BI215" s="285"/>
      <c r="BJ215" s="285"/>
      <c r="BK215" s="285"/>
      <c r="BL215" s="285"/>
      <c r="BM215" s="285"/>
      <c r="BN215" s="285"/>
      <c r="BO215" s="285"/>
      <c r="BP215" s="285"/>
      <c r="BQ215" s="285"/>
      <c r="BR215" s="285"/>
      <c r="BS215" s="285"/>
      <c r="BT215" s="285"/>
      <c r="BU215" s="285"/>
      <c r="BV215" s="285"/>
      <c r="BW215" s="285"/>
      <c r="BX215" s="285"/>
      <c r="BY215" s="285"/>
      <c r="BZ215" s="285"/>
      <c r="CA215" s="285"/>
      <c r="CB215" s="285"/>
      <c r="CC215" s="285"/>
      <c r="CD215" s="285"/>
      <c r="CE215" s="285"/>
      <c r="CF215" s="285"/>
      <c r="CG215" s="285"/>
      <c r="CH215" s="285"/>
    </row>
    <row r="216" spans="1:86" s="282" customFormat="1" ht="24" customHeight="1" x14ac:dyDescent="0.25">
      <c r="A216" s="284"/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  <c r="AK216" s="285"/>
      <c r="AL216" s="285"/>
      <c r="AM216" s="285"/>
      <c r="AN216" s="285"/>
      <c r="AO216" s="285"/>
      <c r="AP216" s="285"/>
      <c r="AQ216" s="285"/>
      <c r="AR216" s="285"/>
      <c r="AS216" s="285"/>
      <c r="AT216" s="285"/>
      <c r="AU216" s="285"/>
      <c r="AV216" s="285"/>
      <c r="AW216" s="285"/>
      <c r="AX216" s="285"/>
      <c r="AY216" s="285"/>
      <c r="AZ216" s="285"/>
      <c r="BA216" s="285"/>
      <c r="BB216" s="285"/>
      <c r="BC216" s="285"/>
      <c r="BD216" s="285"/>
      <c r="BE216" s="285"/>
      <c r="BF216" s="285"/>
      <c r="BG216" s="285"/>
      <c r="BH216" s="285"/>
      <c r="BI216" s="285"/>
      <c r="BJ216" s="285"/>
      <c r="BK216" s="285"/>
      <c r="BL216" s="285"/>
      <c r="BM216" s="285"/>
      <c r="BN216" s="285"/>
      <c r="BO216" s="285"/>
      <c r="BP216" s="285"/>
      <c r="BQ216" s="285"/>
      <c r="BR216" s="285"/>
      <c r="BS216" s="285"/>
      <c r="BT216" s="285"/>
      <c r="BU216" s="285"/>
      <c r="BV216" s="285"/>
      <c r="BW216" s="285"/>
      <c r="BX216" s="285"/>
      <c r="BY216" s="285"/>
      <c r="BZ216" s="285"/>
      <c r="CA216" s="285"/>
      <c r="CB216" s="285"/>
      <c r="CC216" s="285"/>
      <c r="CD216" s="285"/>
      <c r="CE216" s="285"/>
      <c r="CF216" s="285"/>
      <c r="CG216" s="285"/>
      <c r="CH216" s="285"/>
    </row>
    <row r="217" spans="1:86" s="282" customFormat="1" ht="24" customHeight="1" x14ac:dyDescent="0.25">
      <c r="A217" s="284"/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  <c r="AJ217" s="285"/>
      <c r="AK217" s="285"/>
      <c r="AL217" s="285"/>
      <c r="AM217" s="285"/>
      <c r="AN217" s="285"/>
      <c r="AO217" s="285"/>
      <c r="AP217" s="285"/>
      <c r="AQ217" s="285"/>
      <c r="AR217" s="285"/>
      <c r="AS217" s="285"/>
      <c r="AT217" s="285"/>
      <c r="AU217" s="285"/>
      <c r="AV217" s="285"/>
      <c r="AW217" s="285"/>
      <c r="AX217" s="285"/>
      <c r="AY217" s="285"/>
      <c r="AZ217" s="285"/>
      <c r="BA217" s="285"/>
      <c r="BB217" s="285"/>
      <c r="BC217" s="285"/>
      <c r="BD217" s="285"/>
      <c r="BE217" s="285"/>
      <c r="BF217" s="285"/>
      <c r="BG217" s="285"/>
      <c r="BH217" s="285"/>
      <c r="BI217" s="285"/>
      <c r="BJ217" s="285"/>
      <c r="BK217" s="285"/>
      <c r="BL217" s="285"/>
      <c r="BM217" s="285"/>
      <c r="BN217" s="285"/>
      <c r="BO217" s="285"/>
      <c r="BP217" s="285"/>
      <c r="BQ217" s="285"/>
      <c r="BR217" s="285"/>
      <c r="BS217" s="285"/>
      <c r="BT217" s="285"/>
      <c r="BU217" s="285"/>
      <c r="BV217" s="285"/>
      <c r="BW217" s="285"/>
      <c r="BX217" s="285"/>
      <c r="BY217" s="285"/>
      <c r="BZ217" s="285"/>
      <c r="CA217" s="285"/>
      <c r="CB217" s="285"/>
      <c r="CC217" s="285"/>
      <c r="CD217" s="285"/>
      <c r="CE217" s="285"/>
      <c r="CF217" s="285"/>
      <c r="CG217" s="285"/>
      <c r="CH217" s="285"/>
    </row>
    <row r="218" spans="1:86" s="282" customFormat="1" ht="24" customHeight="1" x14ac:dyDescent="0.25">
      <c r="A218" s="284"/>
      <c r="B218" s="285"/>
      <c r="C218" s="285"/>
      <c r="D218" s="285"/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  <c r="AA218" s="285"/>
      <c r="AB218" s="285"/>
      <c r="AC218" s="285"/>
      <c r="AD218" s="285"/>
      <c r="AE218" s="285"/>
      <c r="AF218" s="285"/>
      <c r="AG218" s="285"/>
      <c r="AH218" s="285"/>
      <c r="AI218" s="285"/>
      <c r="AJ218" s="285"/>
      <c r="AK218" s="285"/>
      <c r="AL218" s="285"/>
      <c r="AM218" s="285"/>
      <c r="AN218" s="285"/>
      <c r="AO218" s="285"/>
      <c r="AP218" s="285"/>
      <c r="AQ218" s="285"/>
      <c r="AR218" s="285"/>
      <c r="AS218" s="285"/>
      <c r="AT218" s="285"/>
      <c r="AU218" s="285"/>
      <c r="AV218" s="285"/>
      <c r="AW218" s="285"/>
      <c r="AX218" s="285"/>
      <c r="AY218" s="285"/>
      <c r="AZ218" s="285"/>
      <c r="BA218" s="285"/>
      <c r="BB218" s="285"/>
      <c r="BC218" s="285"/>
      <c r="BD218" s="285"/>
      <c r="BE218" s="285"/>
      <c r="BF218" s="285"/>
      <c r="BG218" s="285"/>
      <c r="BH218" s="285"/>
      <c r="BI218" s="285"/>
      <c r="BJ218" s="285"/>
      <c r="BK218" s="285"/>
      <c r="BL218" s="285"/>
      <c r="BM218" s="285"/>
      <c r="BN218" s="285"/>
      <c r="BO218" s="285"/>
      <c r="BP218" s="285"/>
      <c r="BQ218" s="285"/>
      <c r="BR218" s="285"/>
      <c r="BS218" s="285"/>
      <c r="BT218" s="285"/>
      <c r="BU218" s="285"/>
      <c r="BV218" s="285"/>
      <c r="BW218" s="285"/>
      <c r="BX218" s="285"/>
      <c r="BY218" s="285"/>
      <c r="BZ218" s="285"/>
      <c r="CA218" s="285"/>
      <c r="CB218" s="285"/>
      <c r="CC218" s="285"/>
      <c r="CD218" s="285"/>
      <c r="CE218" s="285"/>
      <c r="CF218" s="285"/>
      <c r="CG218" s="285"/>
      <c r="CH218" s="285"/>
    </row>
    <row r="219" spans="1:86" s="282" customFormat="1" ht="24" customHeight="1" x14ac:dyDescent="0.25">
      <c r="A219" s="284"/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  <c r="AA219" s="285"/>
      <c r="AB219" s="285"/>
      <c r="AC219" s="285"/>
      <c r="AD219" s="285"/>
      <c r="AE219" s="285"/>
      <c r="AF219" s="285"/>
      <c r="AG219" s="285"/>
      <c r="AH219" s="285"/>
      <c r="AI219" s="285"/>
      <c r="AJ219" s="285"/>
      <c r="AK219" s="285"/>
      <c r="AL219" s="285"/>
      <c r="AM219" s="285"/>
      <c r="AN219" s="285"/>
      <c r="AO219" s="285"/>
      <c r="AP219" s="285"/>
      <c r="AQ219" s="285"/>
      <c r="AR219" s="285"/>
      <c r="AS219" s="285"/>
      <c r="AT219" s="285"/>
      <c r="AU219" s="285"/>
      <c r="AV219" s="285"/>
      <c r="AW219" s="285"/>
      <c r="AX219" s="285"/>
      <c r="AY219" s="285"/>
      <c r="AZ219" s="285"/>
      <c r="BA219" s="285"/>
      <c r="BB219" s="285"/>
      <c r="BC219" s="285"/>
      <c r="BD219" s="285"/>
      <c r="BE219" s="285"/>
      <c r="BF219" s="285"/>
      <c r="BG219" s="285"/>
      <c r="BH219" s="285"/>
      <c r="BI219" s="285"/>
      <c r="BJ219" s="285"/>
      <c r="BK219" s="285"/>
      <c r="BL219" s="285"/>
      <c r="BM219" s="285"/>
      <c r="BN219" s="285"/>
      <c r="BO219" s="285"/>
      <c r="BP219" s="285"/>
      <c r="BQ219" s="285"/>
      <c r="BR219" s="285"/>
      <c r="BS219" s="285"/>
      <c r="BT219" s="285"/>
      <c r="BU219" s="285"/>
      <c r="BV219" s="285"/>
      <c r="BW219" s="285"/>
      <c r="BX219" s="285"/>
      <c r="BY219" s="285"/>
      <c r="BZ219" s="285"/>
      <c r="CA219" s="285"/>
      <c r="CB219" s="285"/>
      <c r="CC219" s="285"/>
      <c r="CD219" s="285"/>
      <c r="CE219" s="285"/>
      <c r="CF219" s="285"/>
      <c r="CG219" s="285"/>
      <c r="CH219" s="285"/>
    </row>
    <row r="220" spans="1:86" s="282" customFormat="1" ht="24" customHeight="1" x14ac:dyDescent="0.25">
      <c r="A220" s="284"/>
      <c r="B220" s="285"/>
      <c r="C220" s="285"/>
      <c r="D220" s="285"/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/>
      <c r="Z220" s="285"/>
      <c r="AA220" s="285"/>
      <c r="AB220" s="285"/>
      <c r="AC220" s="285"/>
      <c r="AD220" s="285"/>
      <c r="AE220" s="285"/>
      <c r="AF220" s="285"/>
      <c r="AG220" s="285"/>
      <c r="AH220" s="285"/>
      <c r="AI220" s="285"/>
      <c r="AJ220" s="285"/>
      <c r="AK220" s="285"/>
      <c r="AL220" s="285"/>
      <c r="AM220" s="285"/>
      <c r="AN220" s="285"/>
      <c r="AO220" s="285"/>
      <c r="AP220" s="285"/>
      <c r="AQ220" s="285"/>
      <c r="AR220" s="285"/>
      <c r="AS220" s="285"/>
      <c r="AT220" s="285"/>
      <c r="AU220" s="285"/>
      <c r="AV220" s="285"/>
      <c r="AW220" s="285"/>
      <c r="AX220" s="285"/>
      <c r="AY220" s="285"/>
      <c r="AZ220" s="285"/>
      <c r="BA220" s="285"/>
      <c r="BB220" s="285"/>
      <c r="BC220" s="285"/>
      <c r="BD220" s="285"/>
      <c r="BE220" s="285"/>
      <c r="BF220" s="285"/>
      <c r="BG220" s="285"/>
      <c r="BH220" s="285"/>
      <c r="BI220" s="285"/>
      <c r="BJ220" s="285"/>
      <c r="BK220" s="285"/>
      <c r="BL220" s="285"/>
      <c r="BM220" s="285"/>
      <c r="BN220" s="285"/>
      <c r="BO220" s="285"/>
      <c r="BP220" s="285"/>
      <c r="BQ220" s="285"/>
      <c r="BR220" s="285"/>
      <c r="BS220" s="285"/>
      <c r="BT220" s="285"/>
      <c r="BU220" s="285"/>
      <c r="BV220" s="285"/>
      <c r="BW220" s="285"/>
      <c r="BX220" s="285"/>
      <c r="BY220" s="285"/>
      <c r="BZ220" s="285"/>
      <c r="CA220" s="285"/>
      <c r="CB220" s="285"/>
      <c r="CC220" s="285"/>
      <c r="CD220" s="285"/>
      <c r="CE220" s="285"/>
      <c r="CF220" s="285"/>
      <c r="CG220" s="285"/>
      <c r="CH220" s="285"/>
    </row>
    <row r="221" spans="1:86" s="282" customFormat="1" ht="21.9" customHeight="1" x14ac:dyDescent="0.25">
      <c r="A221" s="284"/>
      <c r="B221" s="285"/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  <c r="AA221" s="285"/>
      <c r="AB221" s="285"/>
      <c r="AC221" s="285"/>
      <c r="AD221" s="285"/>
      <c r="AE221" s="285"/>
      <c r="AF221" s="285"/>
      <c r="AG221" s="285"/>
      <c r="AH221" s="285"/>
      <c r="AI221" s="285"/>
      <c r="AJ221" s="285"/>
      <c r="AK221" s="285"/>
      <c r="AL221" s="285"/>
      <c r="AM221" s="285"/>
      <c r="AN221" s="285"/>
      <c r="AO221" s="285"/>
      <c r="AP221" s="285"/>
      <c r="AQ221" s="285"/>
      <c r="AR221" s="285"/>
      <c r="AS221" s="285"/>
      <c r="AT221" s="285"/>
      <c r="AU221" s="285"/>
      <c r="AV221" s="285"/>
      <c r="AW221" s="285"/>
      <c r="AX221" s="285"/>
      <c r="AY221" s="285"/>
      <c r="AZ221" s="285"/>
      <c r="BA221" s="285"/>
      <c r="BB221" s="285"/>
      <c r="BC221" s="285"/>
      <c r="BD221" s="285"/>
      <c r="BE221" s="285"/>
      <c r="BF221" s="285"/>
      <c r="BG221" s="285"/>
      <c r="BH221" s="285"/>
      <c r="BI221" s="285"/>
      <c r="BJ221" s="285"/>
      <c r="BK221" s="285"/>
      <c r="BL221" s="285"/>
      <c r="BM221" s="285"/>
      <c r="BN221" s="285"/>
      <c r="BO221" s="285"/>
      <c r="BP221" s="285"/>
      <c r="BQ221" s="285"/>
      <c r="BR221" s="285"/>
      <c r="BS221" s="285"/>
      <c r="BT221" s="285"/>
      <c r="BU221" s="285"/>
      <c r="BV221" s="285"/>
      <c r="BW221" s="285"/>
      <c r="BX221" s="285"/>
      <c r="BY221" s="285"/>
      <c r="BZ221" s="285"/>
      <c r="CA221" s="285"/>
      <c r="CB221" s="285"/>
      <c r="CC221" s="285"/>
      <c r="CD221" s="285"/>
      <c r="CE221" s="285"/>
      <c r="CF221" s="285"/>
      <c r="CG221" s="285"/>
      <c r="CH221" s="285"/>
    </row>
    <row r="222" spans="1:86" s="282" customFormat="1" ht="21.9" customHeight="1" x14ac:dyDescent="0.25">
      <c r="A222" s="284"/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285"/>
      <c r="AB222" s="285"/>
      <c r="AC222" s="285"/>
      <c r="AD222" s="285"/>
      <c r="AE222" s="285"/>
      <c r="AF222" s="285"/>
      <c r="AG222" s="285"/>
      <c r="AH222" s="285"/>
      <c r="AI222" s="285"/>
      <c r="AJ222" s="285"/>
      <c r="AK222" s="285"/>
      <c r="AL222" s="285"/>
      <c r="AM222" s="285"/>
      <c r="AN222" s="285"/>
      <c r="AO222" s="285"/>
      <c r="AP222" s="285"/>
      <c r="AQ222" s="285"/>
      <c r="AR222" s="285"/>
      <c r="AS222" s="285"/>
      <c r="AT222" s="285"/>
      <c r="AU222" s="285"/>
      <c r="AV222" s="285"/>
      <c r="AW222" s="285"/>
      <c r="AX222" s="285"/>
      <c r="AY222" s="285"/>
      <c r="AZ222" s="285"/>
      <c r="BA222" s="285"/>
      <c r="BB222" s="285"/>
      <c r="BC222" s="285"/>
      <c r="BD222" s="285"/>
      <c r="BE222" s="285"/>
      <c r="BF222" s="285"/>
      <c r="BG222" s="285"/>
      <c r="BH222" s="285"/>
      <c r="BI222" s="285"/>
      <c r="BJ222" s="285"/>
      <c r="BK222" s="285"/>
      <c r="BL222" s="285"/>
      <c r="BM222" s="285"/>
      <c r="BN222" s="285"/>
      <c r="BO222" s="285"/>
      <c r="BP222" s="285"/>
      <c r="BQ222" s="285"/>
      <c r="BR222" s="285"/>
      <c r="BS222" s="285"/>
      <c r="BT222" s="285"/>
      <c r="BU222" s="285"/>
      <c r="BV222" s="285"/>
      <c r="BW222" s="285"/>
      <c r="BX222" s="285"/>
      <c r="BY222" s="285"/>
      <c r="BZ222" s="285"/>
      <c r="CA222" s="285"/>
      <c r="CB222" s="285"/>
      <c r="CC222" s="285"/>
      <c r="CD222" s="285"/>
      <c r="CE222" s="285"/>
      <c r="CF222" s="285"/>
      <c r="CG222" s="285"/>
      <c r="CH222" s="285"/>
    </row>
    <row r="223" spans="1:86" s="294" customFormat="1" ht="21.9" customHeight="1" thickBot="1" x14ac:dyDescent="0.3">
      <c r="A223" s="284"/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5"/>
      <c r="AC223" s="285"/>
      <c r="AD223" s="285"/>
      <c r="AE223" s="285"/>
      <c r="AF223" s="285"/>
      <c r="AG223" s="285"/>
      <c r="AH223" s="285"/>
      <c r="AI223" s="285"/>
      <c r="AJ223" s="285"/>
      <c r="AK223" s="285"/>
      <c r="AL223" s="285"/>
      <c r="AM223" s="285"/>
      <c r="AN223" s="285"/>
      <c r="AO223" s="285"/>
      <c r="AP223" s="285"/>
      <c r="AQ223" s="285"/>
      <c r="AR223" s="285"/>
      <c r="AS223" s="285"/>
      <c r="AT223" s="285"/>
      <c r="AU223" s="285"/>
      <c r="AV223" s="285"/>
      <c r="AW223" s="285"/>
      <c r="AX223" s="285"/>
      <c r="AY223" s="285"/>
      <c r="AZ223" s="285"/>
      <c r="BA223" s="285"/>
      <c r="BB223" s="285"/>
      <c r="BC223" s="285"/>
      <c r="BD223" s="285"/>
      <c r="BE223" s="285"/>
      <c r="BF223" s="285"/>
      <c r="BG223" s="285"/>
      <c r="BH223" s="285"/>
      <c r="BI223" s="285"/>
      <c r="BJ223" s="285"/>
      <c r="BK223" s="285"/>
      <c r="BL223" s="285"/>
      <c r="BM223" s="285"/>
      <c r="BN223" s="285"/>
      <c r="BO223" s="285"/>
      <c r="BP223" s="285"/>
      <c r="BQ223" s="285"/>
      <c r="BR223" s="285"/>
      <c r="BS223" s="285"/>
      <c r="BT223" s="285"/>
      <c r="BU223" s="285"/>
      <c r="BV223" s="285"/>
      <c r="BW223" s="285"/>
      <c r="BX223" s="285"/>
      <c r="BY223" s="285"/>
      <c r="BZ223" s="285"/>
      <c r="CA223" s="285"/>
      <c r="CB223" s="285"/>
      <c r="CC223" s="285"/>
      <c r="CD223" s="285"/>
      <c r="CE223" s="285"/>
      <c r="CF223" s="285"/>
      <c r="CG223" s="285"/>
      <c r="CH223" s="285"/>
    </row>
    <row r="224" spans="1:86" s="262" customFormat="1" ht="21.9" customHeight="1" x14ac:dyDescent="0.25">
      <c r="A224" s="284"/>
      <c r="B224" s="285"/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/>
      <c r="AB224" s="285"/>
      <c r="AC224" s="285"/>
      <c r="AD224" s="285"/>
      <c r="AE224" s="285"/>
      <c r="AF224" s="285"/>
      <c r="AG224" s="285"/>
      <c r="AH224" s="285"/>
      <c r="AI224" s="285"/>
      <c r="AJ224" s="285"/>
      <c r="AK224" s="285"/>
      <c r="AL224" s="285"/>
      <c r="AM224" s="285"/>
      <c r="AN224" s="285"/>
      <c r="AO224" s="285"/>
      <c r="AP224" s="285"/>
      <c r="AQ224" s="285"/>
      <c r="AR224" s="285"/>
      <c r="AS224" s="285"/>
      <c r="AT224" s="285"/>
      <c r="AU224" s="285"/>
      <c r="AV224" s="285"/>
      <c r="AW224" s="285"/>
      <c r="AX224" s="285"/>
      <c r="AY224" s="285"/>
      <c r="AZ224" s="285"/>
      <c r="BA224" s="285"/>
      <c r="BB224" s="285"/>
      <c r="BC224" s="285"/>
      <c r="BD224" s="285"/>
      <c r="BE224" s="285"/>
      <c r="BF224" s="285"/>
      <c r="BG224" s="285"/>
      <c r="BH224" s="285"/>
      <c r="BI224" s="285"/>
      <c r="BJ224" s="285"/>
      <c r="BK224" s="285"/>
      <c r="BL224" s="285"/>
      <c r="BM224" s="285"/>
      <c r="BN224" s="285"/>
      <c r="BO224" s="285"/>
      <c r="BP224" s="285"/>
      <c r="BQ224" s="285"/>
      <c r="BR224" s="285"/>
      <c r="BS224" s="285"/>
      <c r="BT224" s="285"/>
      <c r="BU224" s="285"/>
      <c r="BV224" s="285"/>
      <c r="BW224" s="285"/>
      <c r="BX224" s="285"/>
      <c r="BY224" s="285"/>
      <c r="BZ224" s="285"/>
      <c r="CA224" s="285"/>
      <c r="CB224" s="285"/>
      <c r="CC224" s="285"/>
      <c r="CD224" s="285"/>
      <c r="CE224" s="285"/>
      <c r="CF224" s="285"/>
      <c r="CG224" s="285"/>
      <c r="CH224" s="285"/>
    </row>
    <row r="225" spans="1:108" s="262" customFormat="1" ht="21.9" customHeight="1" x14ac:dyDescent="0.25">
      <c r="A225" s="284"/>
      <c r="B225" s="285"/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  <c r="AJ225" s="285"/>
      <c r="AK225" s="285"/>
      <c r="AL225" s="285"/>
      <c r="AM225" s="285"/>
      <c r="AN225" s="285"/>
      <c r="AO225" s="285"/>
      <c r="AP225" s="285"/>
      <c r="AQ225" s="285"/>
      <c r="AR225" s="285"/>
      <c r="AS225" s="285"/>
      <c r="AT225" s="285"/>
      <c r="AU225" s="285"/>
      <c r="AV225" s="285"/>
      <c r="AW225" s="285"/>
      <c r="AX225" s="285"/>
      <c r="AY225" s="285"/>
      <c r="AZ225" s="285"/>
      <c r="BA225" s="285"/>
      <c r="BB225" s="285"/>
      <c r="BC225" s="285"/>
      <c r="BD225" s="285"/>
      <c r="BE225" s="285"/>
      <c r="BF225" s="285"/>
      <c r="BG225" s="285"/>
      <c r="BH225" s="285"/>
      <c r="BI225" s="285"/>
      <c r="BJ225" s="285"/>
      <c r="BK225" s="285"/>
      <c r="BL225" s="285"/>
      <c r="BM225" s="285"/>
      <c r="BN225" s="285"/>
      <c r="BO225" s="285"/>
      <c r="BP225" s="285"/>
      <c r="BQ225" s="285"/>
      <c r="BR225" s="285"/>
      <c r="BS225" s="285"/>
      <c r="BT225" s="285"/>
      <c r="BU225" s="285"/>
      <c r="BV225" s="285"/>
      <c r="BW225" s="285"/>
      <c r="BX225" s="285"/>
      <c r="BY225" s="285"/>
      <c r="BZ225" s="285"/>
      <c r="CA225" s="285"/>
      <c r="CB225" s="285"/>
      <c r="CC225" s="285"/>
      <c r="CD225" s="285"/>
      <c r="CE225" s="285"/>
      <c r="CF225" s="285"/>
      <c r="CG225" s="285"/>
      <c r="CH225" s="285"/>
    </row>
    <row r="226" spans="1:108" s="262" customFormat="1" ht="21.9" customHeight="1" x14ac:dyDescent="0.25">
      <c r="A226" s="284"/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  <c r="AA226" s="285"/>
      <c r="AB226" s="285"/>
      <c r="AC226" s="285"/>
      <c r="AD226" s="285"/>
      <c r="AE226" s="285"/>
      <c r="AF226" s="285"/>
      <c r="AG226" s="285"/>
      <c r="AH226" s="285"/>
      <c r="AI226" s="285"/>
      <c r="AJ226" s="285"/>
      <c r="AK226" s="285"/>
      <c r="AL226" s="285"/>
      <c r="AM226" s="285"/>
      <c r="AN226" s="285"/>
      <c r="AO226" s="285"/>
      <c r="AP226" s="285"/>
      <c r="AQ226" s="285"/>
      <c r="AR226" s="285"/>
      <c r="AS226" s="285"/>
      <c r="AT226" s="285"/>
      <c r="AU226" s="285"/>
      <c r="AV226" s="285"/>
      <c r="AW226" s="285"/>
      <c r="AX226" s="285"/>
      <c r="AY226" s="285"/>
      <c r="AZ226" s="285"/>
      <c r="BA226" s="285"/>
      <c r="BB226" s="285"/>
      <c r="BC226" s="285"/>
      <c r="BD226" s="285"/>
      <c r="BE226" s="285"/>
      <c r="BF226" s="285"/>
      <c r="BG226" s="285"/>
      <c r="BH226" s="285"/>
      <c r="BI226" s="285"/>
      <c r="BJ226" s="285"/>
      <c r="BK226" s="285"/>
      <c r="BL226" s="285"/>
      <c r="BM226" s="285"/>
      <c r="BN226" s="285"/>
      <c r="BO226" s="285"/>
      <c r="BP226" s="285"/>
      <c r="BQ226" s="285"/>
      <c r="BR226" s="285"/>
      <c r="BS226" s="285"/>
      <c r="BT226" s="285"/>
      <c r="BU226" s="285"/>
      <c r="BV226" s="285"/>
      <c r="BW226" s="285"/>
      <c r="BX226" s="285"/>
      <c r="BY226" s="285"/>
      <c r="BZ226" s="285"/>
      <c r="CA226" s="285"/>
      <c r="CB226" s="285"/>
      <c r="CC226" s="285"/>
      <c r="CD226" s="285"/>
      <c r="CE226" s="285"/>
      <c r="CF226" s="285"/>
      <c r="CG226" s="285"/>
      <c r="CH226" s="285"/>
    </row>
    <row r="227" spans="1:108" s="262" customFormat="1" ht="21.9" customHeight="1" x14ac:dyDescent="0.25">
      <c r="A227" s="284"/>
      <c r="B227" s="285"/>
      <c r="C227" s="285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285"/>
      <c r="R227" s="285"/>
      <c r="S227" s="285"/>
      <c r="T227" s="285"/>
      <c r="U227" s="285"/>
      <c r="V227" s="285"/>
      <c r="W227" s="285"/>
      <c r="X227" s="285"/>
      <c r="Y227" s="285"/>
      <c r="Z227" s="285"/>
      <c r="AA227" s="285"/>
      <c r="AB227" s="285"/>
      <c r="AC227" s="285"/>
      <c r="AD227" s="285"/>
      <c r="AE227" s="285"/>
      <c r="AF227" s="285"/>
      <c r="AG227" s="285"/>
      <c r="AH227" s="285"/>
      <c r="AI227" s="285"/>
      <c r="AJ227" s="285"/>
      <c r="AK227" s="285"/>
      <c r="AL227" s="285"/>
      <c r="AM227" s="285"/>
      <c r="AN227" s="285"/>
      <c r="AO227" s="285"/>
      <c r="AP227" s="285"/>
      <c r="AQ227" s="285"/>
      <c r="AR227" s="285"/>
      <c r="AS227" s="285"/>
      <c r="AT227" s="285"/>
      <c r="AU227" s="285"/>
      <c r="AV227" s="285"/>
      <c r="AW227" s="285"/>
      <c r="AX227" s="285"/>
      <c r="AY227" s="285"/>
      <c r="AZ227" s="285"/>
      <c r="BA227" s="285"/>
      <c r="BB227" s="285"/>
      <c r="BC227" s="285"/>
      <c r="BD227" s="285"/>
      <c r="BE227" s="285"/>
      <c r="BF227" s="285"/>
      <c r="BG227" s="285"/>
      <c r="BH227" s="285"/>
      <c r="BI227" s="285"/>
      <c r="BJ227" s="285"/>
      <c r="BK227" s="285"/>
      <c r="BL227" s="285"/>
      <c r="BM227" s="285"/>
      <c r="BN227" s="285"/>
      <c r="BO227" s="285"/>
      <c r="BP227" s="285"/>
      <c r="BQ227" s="285"/>
      <c r="BR227" s="285"/>
      <c r="BS227" s="285"/>
      <c r="BT227" s="285"/>
      <c r="BU227" s="285"/>
      <c r="BV227" s="285"/>
      <c r="BW227" s="285"/>
      <c r="BX227" s="285"/>
      <c r="BY227" s="285"/>
      <c r="BZ227" s="285"/>
      <c r="CA227" s="285"/>
      <c r="CB227" s="285"/>
      <c r="CC227" s="285"/>
      <c r="CD227" s="285"/>
      <c r="CE227" s="285"/>
      <c r="CF227" s="285"/>
      <c r="CG227" s="285"/>
      <c r="CH227" s="285"/>
    </row>
    <row r="228" spans="1:108" s="262" customFormat="1" ht="21.9" customHeight="1" x14ac:dyDescent="0.25">
      <c r="A228" s="284"/>
      <c r="B228" s="285"/>
      <c r="C228" s="285"/>
      <c r="D228" s="285"/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  <c r="AA228" s="285"/>
      <c r="AB228" s="285"/>
      <c r="AC228" s="285"/>
      <c r="AD228" s="285"/>
      <c r="AE228" s="285"/>
      <c r="AF228" s="285"/>
      <c r="AG228" s="285"/>
      <c r="AH228" s="285"/>
      <c r="AI228" s="285"/>
      <c r="AJ228" s="285"/>
      <c r="AK228" s="285"/>
      <c r="AL228" s="285"/>
      <c r="AM228" s="285"/>
      <c r="AN228" s="285"/>
      <c r="AO228" s="285"/>
      <c r="AP228" s="285"/>
      <c r="AQ228" s="285"/>
      <c r="AR228" s="285"/>
      <c r="AS228" s="285"/>
      <c r="AT228" s="285"/>
      <c r="AU228" s="285"/>
      <c r="AV228" s="285"/>
      <c r="AW228" s="285"/>
      <c r="AX228" s="285"/>
      <c r="AY228" s="285"/>
      <c r="AZ228" s="285"/>
      <c r="BA228" s="285"/>
      <c r="BB228" s="285"/>
      <c r="BC228" s="285"/>
      <c r="BD228" s="285"/>
      <c r="BE228" s="285"/>
      <c r="BF228" s="285"/>
      <c r="BG228" s="285"/>
      <c r="BH228" s="285"/>
      <c r="BI228" s="285"/>
      <c r="BJ228" s="285"/>
      <c r="BK228" s="285"/>
      <c r="BL228" s="285"/>
      <c r="BM228" s="285"/>
      <c r="BN228" s="285"/>
      <c r="BO228" s="285"/>
      <c r="BP228" s="285"/>
      <c r="BQ228" s="285"/>
      <c r="BR228" s="285"/>
      <c r="BS228" s="285"/>
      <c r="BT228" s="285"/>
      <c r="BU228" s="285"/>
      <c r="BV228" s="285"/>
      <c r="BW228" s="285"/>
      <c r="BX228" s="285"/>
      <c r="BY228" s="285"/>
      <c r="BZ228" s="285"/>
      <c r="CA228" s="285"/>
      <c r="CB228" s="285"/>
      <c r="CC228" s="285"/>
      <c r="CD228" s="285"/>
      <c r="CE228" s="285"/>
      <c r="CF228" s="285"/>
      <c r="CG228" s="285"/>
      <c r="CH228" s="285"/>
    </row>
    <row r="229" spans="1:108" s="262" customFormat="1" ht="21.9" customHeight="1" x14ac:dyDescent="0.25">
      <c r="A229" s="284"/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  <c r="AA229" s="285"/>
      <c r="AB229" s="285"/>
      <c r="AC229" s="285"/>
      <c r="AD229" s="285"/>
      <c r="AE229" s="285"/>
      <c r="AF229" s="285"/>
      <c r="AG229" s="285"/>
      <c r="AH229" s="285"/>
      <c r="AI229" s="285"/>
      <c r="AJ229" s="285"/>
      <c r="AK229" s="285"/>
      <c r="AL229" s="285"/>
      <c r="AM229" s="285"/>
      <c r="AN229" s="285"/>
      <c r="AO229" s="285"/>
      <c r="AP229" s="285"/>
      <c r="AQ229" s="285"/>
      <c r="AR229" s="285"/>
      <c r="AS229" s="285"/>
      <c r="AT229" s="285"/>
      <c r="AU229" s="285"/>
      <c r="AV229" s="285"/>
      <c r="AW229" s="285"/>
      <c r="AX229" s="285"/>
      <c r="AY229" s="285"/>
      <c r="AZ229" s="285"/>
      <c r="BA229" s="285"/>
      <c r="BB229" s="285"/>
      <c r="BC229" s="285"/>
      <c r="BD229" s="285"/>
      <c r="BE229" s="285"/>
      <c r="BF229" s="285"/>
      <c r="BG229" s="285"/>
      <c r="BH229" s="285"/>
      <c r="BI229" s="285"/>
      <c r="BJ229" s="285"/>
      <c r="BK229" s="285"/>
      <c r="BL229" s="285"/>
      <c r="BM229" s="285"/>
      <c r="BN229" s="285"/>
      <c r="BO229" s="285"/>
      <c r="BP229" s="285"/>
      <c r="BQ229" s="285"/>
      <c r="BR229" s="285"/>
      <c r="BS229" s="285"/>
      <c r="BT229" s="285"/>
      <c r="BU229" s="285"/>
      <c r="BV229" s="285"/>
      <c r="BW229" s="285"/>
      <c r="BX229" s="285"/>
      <c r="BY229" s="285"/>
      <c r="BZ229" s="285"/>
      <c r="CA229" s="285"/>
      <c r="CB229" s="285"/>
      <c r="CC229" s="285"/>
      <c r="CD229" s="285"/>
      <c r="CE229" s="285"/>
      <c r="CF229" s="285"/>
      <c r="CG229" s="285"/>
      <c r="CH229" s="285"/>
    </row>
    <row r="230" spans="1:108" s="262" customFormat="1" ht="21.9" customHeight="1" x14ac:dyDescent="0.25">
      <c r="A230" s="284"/>
      <c r="B230" s="285"/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285"/>
      <c r="V230" s="285"/>
      <c r="W230" s="285"/>
      <c r="X230" s="285"/>
      <c r="Y230" s="285"/>
      <c r="Z230" s="285"/>
      <c r="AA230" s="285"/>
      <c r="AB230" s="285"/>
      <c r="AC230" s="285"/>
      <c r="AD230" s="285"/>
      <c r="AE230" s="285"/>
      <c r="AF230" s="285"/>
      <c r="AG230" s="285"/>
      <c r="AH230" s="285"/>
      <c r="AI230" s="285"/>
      <c r="AJ230" s="285"/>
      <c r="AK230" s="285"/>
      <c r="AL230" s="285"/>
      <c r="AM230" s="285"/>
      <c r="AN230" s="285"/>
      <c r="AO230" s="285"/>
      <c r="AP230" s="285"/>
      <c r="AQ230" s="285"/>
      <c r="AR230" s="285"/>
      <c r="AS230" s="285"/>
      <c r="AT230" s="285"/>
      <c r="AU230" s="285"/>
      <c r="AV230" s="285"/>
      <c r="AW230" s="285"/>
      <c r="AX230" s="285"/>
      <c r="AY230" s="285"/>
      <c r="AZ230" s="285"/>
      <c r="BA230" s="285"/>
      <c r="BB230" s="285"/>
      <c r="BC230" s="285"/>
      <c r="BD230" s="285"/>
      <c r="BE230" s="285"/>
      <c r="BF230" s="285"/>
      <c r="BG230" s="285"/>
      <c r="BH230" s="285"/>
      <c r="BI230" s="285"/>
      <c r="BJ230" s="285"/>
      <c r="BK230" s="285"/>
      <c r="BL230" s="285"/>
      <c r="BM230" s="285"/>
      <c r="BN230" s="285"/>
      <c r="BO230" s="285"/>
      <c r="BP230" s="285"/>
      <c r="BQ230" s="285"/>
      <c r="BR230" s="285"/>
      <c r="BS230" s="285"/>
      <c r="BT230" s="285"/>
      <c r="BU230" s="285"/>
      <c r="BV230" s="285"/>
      <c r="BW230" s="285"/>
      <c r="BX230" s="285"/>
      <c r="BY230" s="285"/>
      <c r="BZ230" s="285"/>
      <c r="CA230" s="285"/>
      <c r="CB230" s="285"/>
      <c r="CC230" s="285"/>
      <c r="CD230" s="285"/>
      <c r="CE230" s="285"/>
      <c r="CF230" s="285"/>
      <c r="CG230" s="285"/>
      <c r="CH230" s="285"/>
    </row>
    <row r="231" spans="1:108" s="262" customFormat="1" ht="21.9" customHeight="1" x14ac:dyDescent="0.25">
      <c r="A231" s="284"/>
      <c r="B231" s="285"/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85"/>
      <c r="W231" s="285"/>
      <c r="X231" s="285"/>
      <c r="Y231" s="285"/>
      <c r="Z231" s="285"/>
      <c r="AA231" s="285"/>
      <c r="AB231" s="285"/>
      <c r="AC231" s="285"/>
      <c r="AD231" s="285"/>
      <c r="AE231" s="285"/>
      <c r="AF231" s="285"/>
      <c r="AG231" s="285"/>
      <c r="AH231" s="285"/>
      <c r="AI231" s="285"/>
      <c r="AJ231" s="285"/>
      <c r="AK231" s="285"/>
      <c r="AL231" s="285"/>
      <c r="AM231" s="285"/>
      <c r="AN231" s="285"/>
      <c r="AO231" s="285"/>
      <c r="AP231" s="285"/>
      <c r="AQ231" s="285"/>
      <c r="AR231" s="285"/>
      <c r="AS231" s="285"/>
      <c r="AT231" s="285"/>
      <c r="AU231" s="285"/>
      <c r="AV231" s="285"/>
      <c r="AW231" s="285"/>
      <c r="AX231" s="285"/>
      <c r="AY231" s="285"/>
      <c r="AZ231" s="285"/>
      <c r="BA231" s="285"/>
      <c r="BB231" s="285"/>
      <c r="BC231" s="285"/>
      <c r="BD231" s="285"/>
      <c r="BE231" s="285"/>
      <c r="BF231" s="285"/>
      <c r="BG231" s="285"/>
      <c r="BH231" s="285"/>
      <c r="BI231" s="285"/>
      <c r="BJ231" s="285"/>
      <c r="BK231" s="285"/>
      <c r="BL231" s="285"/>
      <c r="BM231" s="285"/>
      <c r="BN231" s="285"/>
      <c r="BO231" s="285"/>
      <c r="BP231" s="285"/>
      <c r="BQ231" s="285"/>
      <c r="BR231" s="285"/>
      <c r="BS231" s="285"/>
      <c r="BT231" s="285"/>
      <c r="BU231" s="285"/>
      <c r="BV231" s="285"/>
      <c r="BW231" s="285"/>
      <c r="BX231" s="285"/>
      <c r="BY231" s="285"/>
      <c r="BZ231" s="285"/>
      <c r="CA231" s="285"/>
      <c r="CB231" s="285"/>
      <c r="CC231" s="285"/>
      <c r="CD231" s="285"/>
      <c r="CE231" s="285"/>
      <c r="CF231" s="285"/>
      <c r="CG231" s="285"/>
      <c r="CH231" s="285"/>
    </row>
    <row r="232" spans="1:108" s="262" customFormat="1" ht="21.9" customHeight="1" x14ac:dyDescent="0.25">
      <c r="A232" s="284"/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285"/>
      <c r="AD232" s="285"/>
      <c r="AE232" s="285"/>
      <c r="AF232" s="285"/>
      <c r="AG232" s="285"/>
      <c r="AH232" s="285"/>
      <c r="AI232" s="285"/>
      <c r="AJ232" s="285"/>
      <c r="AK232" s="285"/>
      <c r="AL232" s="285"/>
      <c r="AM232" s="285"/>
      <c r="AN232" s="285"/>
      <c r="AO232" s="285"/>
      <c r="AP232" s="285"/>
      <c r="AQ232" s="285"/>
      <c r="AR232" s="285"/>
      <c r="AS232" s="285"/>
      <c r="AT232" s="285"/>
      <c r="AU232" s="285"/>
      <c r="AV232" s="285"/>
      <c r="AW232" s="285"/>
      <c r="AX232" s="285"/>
      <c r="AY232" s="285"/>
      <c r="AZ232" s="285"/>
      <c r="BA232" s="285"/>
      <c r="BB232" s="285"/>
      <c r="BC232" s="285"/>
      <c r="BD232" s="285"/>
      <c r="BE232" s="285"/>
      <c r="BF232" s="285"/>
      <c r="BG232" s="285"/>
      <c r="BH232" s="285"/>
      <c r="BI232" s="285"/>
      <c r="BJ232" s="285"/>
      <c r="BK232" s="285"/>
      <c r="BL232" s="285"/>
      <c r="BM232" s="285"/>
      <c r="BN232" s="285"/>
      <c r="BO232" s="285"/>
      <c r="BP232" s="285"/>
      <c r="BQ232" s="285"/>
      <c r="BR232" s="285"/>
      <c r="BS232" s="285"/>
      <c r="BT232" s="285"/>
      <c r="BU232" s="285"/>
      <c r="BV232" s="285"/>
      <c r="BW232" s="285"/>
      <c r="BX232" s="285"/>
      <c r="BY232" s="285"/>
      <c r="BZ232" s="285"/>
      <c r="CA232" s="285"/>
      <c r="CB232" s="285"/>
      <c r="CC232" s="285"/>
      <c r="CD232" s="285"/>
      <c r="CE232" s="285"/>
      <c r="CF232" s="285"/>
      <c r="CG232" s="285"/>
      <c r="CH232" s="285"/>
    </row>
    <row r="233" spans="1:108" s="262" customFormat="1" ht="21.9" customHeight="1" x14ac:dyDescent="0.25">
      <c r="A233" s="284"/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285"/>
      <c r="AK233" s="285"/>
      <c r="AL233" s="285"/>
      <c r="AM233" s="285"/>
      <c r="AN233" s="285"/>
      <c r="AO233" s="285"/>
      <c r="AP233" s="285"/>
      <c r="AQ233" s="285"/>
      <c r="AR233" s="285"/>
      <c r="AS233" s="285"/>
      <c r="AT233" s="285"/>
      <c r="AU233" s="285"/>
      <c r="AV233" s="285"/>
      <c r="AW233" s="285"/>
      <c r="AX233" s="285"/>
      <c r="AY233" s="285"/>
      <c r="AZ233" s="285"/>
      <c r="BA233" s="285"/>
      <c r="BB233" s="285"/>
      <c r="BC233" s="285"/>
      <c r="BD233" s="285"/>
      <c r="BE233" s="285"/>
      <c r="BF233" s="285"/>
      <c r="BG233" s="285"/>
      <c r="BH233" s="285"/>
      <c r="BI233" s="285"/>
      <c r="BJ233" s="285"/>
      <c r="BK233" s="285"/>
      <c r="BL233" s="285"/>
      <c r="BM233" s="285"/>
      <c r="BN233" s="285"/>
      <c r="BO233" s="285"/>
      <c r="BP233" s="285"/>
      <c r="BQ233" s="285"/>
      <c r="BR233" s="285"/>
      <c r="BS233" s="285"/>
      <c r="BT233" s="285"/>
      <c r="BU233" s="285"/>
      <c r="BV233" s="285"/>
      <c r="BW233" s="285"/>
      <c r="BX233" s="285"/>
      <c r="BY233" s="285"/>
      <c r="BZ233" s="285"/>
      <c r="CA233" s="285"/>
      <c r="CB233" s="285"/>
      <c r="CC233" s="285"/>
      <c r="CD233" s="285"/>
      <c r="CE233" s="285"/>
      <c r="CF233" s="285"/>
      <c r="CG233" s="285"/>
      <c r="CH233" s="285"/>
    </row>
    <row r="234" spans="1:108" s="262" customFormat="1" ht="21.9" customHeight="1" x14ac:dyDescent="0.25">
      <c r="A234" s="284"/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  <c r="AK234" s="285"/>
      <c r="AL234" s="285"/>
      <c r="AM234" s="285"/>
      <c r="AN234" s="285"/>
      <c r="AO234" s="285"/>
      <c r="AP234" s="285"/>
      <c r="AQ234" s="285"/>
      <c r="AR234" s="285"/>
      <c r="AS234" s="285"/>
      <c r="AT234" s="285"/>
      <c r="AU234" s="285"/>
      <c r="AV234" s="285"/>
      <c r="AW234" s="285"/>
      <c r="AX234" s="285"/>
      <c r="AY234" s="285"/>
      <c r="AZ234" s="285"/>
      <c r="BA234" s="285"/>
      <c r="BB234" s="285"/>
      <c r="BC234" s="285"/>
      <c r="BD234" s="285"/>
      <c r="BE234" s="285"/>
      <c r="BF234" s="285"/>
      <c r="BG234" s="285"/>
      <c r="BH234" s="285"/>
      <c r="BI234" s="285"/>
      <c r="BJ234" s="285"/>
      <c r="BK234" s="285"/>
      <c r="BL234" s="285"/>
      <c r="BM234" s="285"/>
      <c r="BN234" s="285"/>
      <c r="BO234" s="285"/>
      <c r="BP234" s="285"/>
      <c r="BQ234" s="285"/>
      <c r="BR234" s="285"/>
      <c r="BS234" s="285"/>
      <c r="BT234" s="285"/>
      <c r="BU234" s="285"/>
      <c r="BV234" s="285"/>
      <c r="BW234" s="285"/>
      <c r="BX234" s="285"/>
      <c r="BY234" s="285"/>
      <c r="BZ234" s="285"/>
      <c r="CA234" s="285"/>
      <c r="CB234" s="285"/>
      <c r="CC234" s="285"/>
      <c r="CD234" s="285"/>
      <c r="CE234" s="285"/>
      <c r="CF234" s="285"/>
      <c r="CG234" s="285"/>
      <c r="CH234" s="285"/>
    </row>
    <row r="235" spans="1:108" s="256" customFormat="1" ht="28.5" customHeight="1" x14ac:dyDescent="0.6">
      <c r="A235" s="413"/>
      <c r="B235" s="414"/>
      <c r="C235" s="414"/>
      <c r="D235" s="414"/>
      <c r="E235" s="414"/>
      <c r="F235" s="415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5"/>
      <c r="V235" s="356"/>
      <c r="W235" s="357"/>
      <c r="X235" s="358"/>
      <c r="Y235" s="358"/>
      <c r="Z235" s="358"/>
      <c r="AA235" s="358"/>
      <c r="AB235" s="358"/>
      <c r="AC235" s="358"/>
      <c r="AD235" s="358"/>
      <c r="AE235" s="358"/>
      <c r="AF235" s="358"/>
      <c r="AG235" s="358"/>
      <c r="AH235" s="358"/>
      <c r="AI235" s="358"/>
      <c r="AJ235" s="358"/>
      <c r="AK235" s="358"/>
      <c r="AL235" s="358"/>
      <c r="AM235" s="358"/>
      <c r="AN235" s="358"/>
      <c r="AO235" s="358"/>
      <c r="AP235" s="358"/>
      <c r="AQ235" s="358"/>
      <c r="AR235" s="358"/>
      <c r="AS235" s="358"/>
      <c r="AT235" s="358"/>
      <c r="AU235" s="358"/>
      <c r="AV235" s="358"/>
      <c r="AW235" s="358"/>
      <c r="AX235" s="358"/>
      <c r="AY235" s="358"/>
      <c r="AZ235" s="358"/>
      <c r="BA235" s="358"/>
      <c r="BB235" s="358"/>
      <c r="BC235" s="358"/>
      <c r="BD235" s="358"/>
      <c r="BE235" s="358"/>
      <c r="BF235" s="358"/>
      <c r="BG235" s="358"/>
      <c r="BH235" s="358"/>
      <c r="BI235" s="358"/>
      <c r="BJ235" s="358"/>
      <c r="BK235" s="358"/>
      <c r="BL235" s="358"/>
      <c r="BM235" s="358"/>
      <c r="BN235" s="358"/>
      <c r="BO235" s="358"/>
      <c r="BP235" s="358"/>
      <c r="BQ235" s="358"/>
      <c r="BR235" s="358"/>
      <c r="BS235" s="358"/>
      <c r="BT235" s="358"/>
      <c r="BU235" s="358"/>
      <c r="BV235" s="358"/>
      <c r="BW235" s="358"/>
      <c r="BX235" s="358"/>
      <c r="BY235" s="358"/>
      <c r="BZ235" s="358"/>
      <c r="CA235" s="358"/>
      <c r="CB235" s="358"/>
      <c r="CC235" s="358"/>
      <c r="CD235" s="358"/>
      <c r="CE235" s="358"/>
      <c r="CF235" s="358"/>
      <c r="CG235" s="358"/>
      <c r="CH235" s="358"/>
      <c r="CI235" s="358"/>
      <c r="CJ235" s="358"/>
      <c r="CK235" s="358"/>
      <c r="CL235" s="358"/>
      <c r="CM235" s="358"/>
      <c r="CN235" s="358"/>
      <c r="CO235" s="358"/>
      <c r="CP235" s="358"/>
      <c r="CQ235" s="358"/>
      <c r="CR235" s="358"/>
      <c r="CS235" s="358"/>
      <c r="CT235" s="358"/>
      <c r="CU235" s="358"/>
      <c r="CV235" s="358"/>
      <c r="CW235" s="358"/>
      <c r="CX235" s="358"/>
      <c r="CY235" s="358"/>
      <c r="CZ235" s="358"/>
      <c r="DA235" s="358"/>
      <c r="DB235" s="358"/>
      <c r="DC235" s="358"/>
      <c r="DD235" s="358"/>
    </row>
    <row r="236" spans="1:108" s="3" customFormat="1" ht="28.5" customHeight="1" x14ac:dyDescent="0.3">
      <c r="A236" s="4"/>
      <c r="B236" s="176"/>
      <c r="C236" s="334"/>
      <c r="D236" s="6"/>
      <c r="E236" s="5"/>
      <c r="F236" s="311"/>
      <c r="G236" s="24"/>
      <c r="H236" s="15"/>
      <c r="I236" s="16"/>
      <c r="J236" s="16"/>
      <c r="K236" s="16"/>
      <c r="L236" s="17"/>
      <c r="M236" s="17"/>
      <c r="N236" s="17"/>
      <c r="O236" s="17"/>
      <c r="P236" s="17"/>
      <c r="Q236" s="18"/>
      <c r="R236" s="17"/>
      <c r="S236" s="19"/>
      <c r="T236" s="19"/>
      <c r="U236" s="245"/>
      <c r="V236" s="14"/>
    </row>
    <row r="237" spans="1:108" s="3" customFormat="1" ht="28.5" customHeight="1" x14ac:dyDescent="0.3">
      <c r="A237" s="4"/>
      <c r="B237" s="176"/>
      <c r="C237" s="335"/>
      <c r="D237" s="5"/>
      <c r="E237" s="1"/>
      <c r="F237" s="312"/>
      <c r="G237" s="25"/>
      <c r="H237" s="20"/>
      <c r="I237" s="17"/>
      <c r="J237" s="17"/>
      <c r="K237" s="17"/>
      <c r="L237" s="17"/>
      <c r="M237" s="17"/>
      <c r="N237" s="17"/>
      <c r="O237" s="17"/>
      <c r="P237" s="17"/>
      <c r="Q237" s="18"/>
      <c r="R237" s="17"/>
      <c r="S237" s="19"/>
      <c r="T237" s="19"/>
      <c r="U237" s="245"/>
      <c r="V237" s="14"/>
    </row>
  </sheetData>
  <mergeCells count="52">
    <mergeCell ref="A235:F235"/>
    <mergeCell ref="A18:A19"/>
    <mergeCell ref="A20:A21"/>
    <mergeCell ref="A33:A34"/>
    <mergeCell ref="C39:C40"/>
    <mergeCell ref="D39:D40"/>
    <mergeCell ref="B22:B24"/>
    <mergeCell ref="C22:C24"/>
    <mergeCell ref="D22:D24"/>
    <mergeCell ref="B33:B34"/>
    <mergeCell ref="C33:C34"/>
    <mergeCell ref="D33:D34"/>
    <mergeCell ref="U39:U40"/>
    <mergeCell ref="D31:D32"/>
    <mergeCell ref="B39:B40"/>
    <mergeCell ref="A2:S2"/>
    <mergeCell ref="U22:U24"/>
    <mergeCell ref="U31:U32"/>
    <mergeCell ref="U33:U34"/>
    <mergeCell ref="A31:A32"/>
    <mergeCell ref="B31:B32"/>
    <mergeCell ref="C31:C32"/>
    <mergeCell ref="A6:A9"/>
    <mergeCell ref="B6:B9"/>
    <mergeCell ref="C6:C9"/>
    <mergeCell ref="D6:D9"/>
    <mergeCell ref="A22:A24"/>
    <mergeCell ref="D16:D17"/>
    <mergeCell ref="A3:U3"/>
    <mergeCell ref="A4:U4"/>
    <mergeCell ref="U6:U9"/>
    <mergeCell ref="U10:U12"/>
    <mergeCell ref="U16:U17"/>
    <mergeCell ref="C10:C12"/>
    <mergeCell ref="D10:D12"/>
    <mergeCell ref="A10:A12"/>
    <mergeCell ref="B10:B12"/>
    <mergeCell ref="A16:A17"/>
    <mergeCell ref="U18:U19"/>
    <mergeCell ref="U20:U21"/>
    <mergeCell ref="B13:B15"/>
    <mergeCell ref="C13:C15"/>
    <mergeCell ref="D13:D15"/>
    <mergeCell ref="B18:B19"/>
    <mergeCell ref="C18:C19"/>
    <mergeCell ref="D18:D19"/>
    <mergeCell ref="B20:B21"/>
    <mergeCell ref="C20:C21"/>
    <mergeCell ref="D20:D21"/>
    <mergeCell ref="B16:B17"/>
    <mergeCell ref="C16:C17"/>
    <mergeCell ref="U13:U15"/>
  </mergeCells>
  <conditionalFormatting sqref="C144:D144">
    <cfRule type="containsText" dxfId="23" priority="29" operator="containsText" text="COBRO">
      <formula>NOT(ISERROR(SEARCH("COBRO",C144)))</formula>
    </cfRule>
  </conditionalFormatting>
  <conditionalFormatting sqref="D129">
    <cfRule type="containsText" dxfId="22" priority="31" operator="containsText" text="COBRO">
      <formula>NOT(ISERROR(SEARCH("COBRO",D129)))</formula>
    </cfRule>
  </conditionalFormatting>
  <conditionalFormatting sqref="D129">
    <cfRule type="containsText" dxfId="21" priority="32" operator="containsText" text="NO COBRO">
      <formula>NOT(ISERROR(SEARCH("NO COBRO",D129)))</formula>
    </cfRule>
  </conditionalFormatting>
  <conditionalFormatting sqref="C144:D144">
    <cfRule type="containsText" dxfId="20" priority="30" operator="containsText" text="NO COBRO">
      <formula>NOT(ISERROR(SEARCH("NO COBRO",C144)))</formula>
    </cfRule>
  </conditionalFormatting>
  <conditionalFormatting sqref="D130">
    <cfRule type="containsText" dxfId="19" priority="25" operator="containsText" text="COBRO">
      <formula>NOT(ISERROR(SEARCH("COBRO",D130)))</formula>
    </cfRule>
  </conditionalFormatting>
  <conditionalFormatting sqref="D130">
    <cfRule type="containsText" dxfId="18" priority="26" operator="containsText" text="NO COBRO">
      <formula>NOT(ISERROR(SEARCH("NO COBRO",D130)))</formula>
    </cfRule>
  </conditionalFormatting>
  <conditionalFormatting sqref="C79:D79 C86:D86">
    <cfRule type="containsText" dxfId="17" priority="72" operator="containsText" text="COBRO">
      <formula>NOT(ISERROR(SEARCH("COBRO",C79)))</formula>
    </cfRule>
  </conditionalFormatting>
  <conditionalFormatting sqref="C79:D79 C86:D86">
    <cfRule type="containsText" dxfId="16" priority="71" operator="containsText" text="NO COBRO">
      <formula>NOT(ISERROR(SEARCH("NO COBRO",C79)))</formula>
    </cfRule>
  </conditionalFormatting>
  <conditionalFormatting sqref="C80:D80">
    <cfRule type="containsText" dxfId="15" priority="70" operator="containsText" text="COBRO">
      <formula>NOT(ISERROR(SEARCH("COBRO",C80)))</formula>
    </cfRule>
  </conditionalFormatting>
  <conditionalFormatting sqref="C80:D80">
    <cfRule type="containsText" dxfId="14" priority="69" operator="containsText" text="NO COBRO">
      <formula>NOT(ISERROR(SEARCH("NO COBRO",C80)))</formula>
    </cfRule>
  </conditionalFormatting>
  <conditionalFormatting sqref="C138:D138">
    <cfRule type="containsText" dxfId="13" priority="33" operator="containsText" text="COBRO">
      <formula>NOT(ISERROR(SEARCH("COBRO",C138)))</formula>
    </cfRule>
  </conditionalFormatting>
  <conditionalFormatting sqref="C138:D138">
    <cfRule type="containsText" dxfId="12" priority="34" operator="containsText" text="NO COBRO">
      <formula>NOT(ISERROR(SEARCH("NO COBRO",C138)))</formula>
    </cfRule>
  </conditionalFormatting>
  <conditionalFormatting sqref="C140">
    <cfRule type="containsText" dxfId="11" priority="21" operator="containsText" text="COBRO">
      <formula>NOT(ISERROR(SEARCH("COBRO",C140)))</formula>
    </cfRule>
  </conditionalFormatting>
  <conditionalFormatting sqref="C140">
    <cfRule type="containsText" dxfId="10" priority="22" operator="containsText" text="NO COBRO">
      <formula>NOT(ISERROR(SEARCH("NO COBRO",C140)))</formula>
    </cfRule>
  </conditionalFormatting>
  <conditionalFormatting sqref="C130">
    <cfRule type="containsText" dxfId="9" priority="9" operator="containsText" text="COBRO">
      <formula>NOT(ISERROR(SEARCH("COBRO",C130)))</formula>
    </cfRule>
  </conditionalFormatting>
  <conditionalFormatting sqref="C130">
    <cfRule type="containsText" dxfId="8" priority="10" operator="containsText" text="NO COBRO">
      <formula>NOT(ISERROR(SEARCH("NO COBRO",C130)))</formula>
    </cfRule>
  </conditionalFormatting>
  <conditionalFormatting sqref="C127:D128 C131:D133 C143:D143">
    <cfRule type="containsText" dxfId="7" priority="37" operator="containsText" text="COBRO">
      <formula>NOT(ISERROR(SEARCH("COBRO",C127)))</formula>
    </cfRule>
  </conditionalFormatting>
  <conditionalFormatting sqref="C127:D128 C131:D133 C143:D143">
    <cfRule type="containsText" dxfId="6" priority="38" operator="containsText" text="NO COBRO">
      <formula>NOT(ISERROR(SEARCH("NO COBRO",C127)))</formula>
    </cfRule>
  </conditionalFormatting>
  <conditionalFormatting sqref="C129 C139:D139 C134:D137 D140">
    <cfRule type="containsText" dxfId="5" priority="35" operator="containsText" text="COBRO">
      <formula>NOT(ISERROR(SEARCH("COBRO",C129)))</formula>
    </cfRule>
  </conditionalFormatting>
  <conditionalFormatting sqref="C129 C139:D139 C134:D137 D140">
    <cfRule type="containsText" dxfId="4" priority="36" operator="containsText" text="NO COBRO">
      <formula>NOT(ISERROR(SEARCH("NO COBRO",C129)))</formula>
    </cfRule>
  </conditionalFormatting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4"/>
  <sheetViews>
    <sheetView workbookViewId="0">
      <selection activeCell="E16" sqref="E16"/>
    </sheetView>
  </sheetViews>
  <sheetFormatPr baseColWidth="10" defaultRowHeight="14.4" x14ac:dyDescent="0.3"/>
  <cols>
    <col min="2" max="2" width="11.44140625" style="46"/>
    <col min="17" max="17" width="11.44140625" style="47"/>
    <col min="18" max="18" width="11.44140625" style="48"/>
    <col min="21" max="22" width="11.44140625" style="49"/>
  </cols>
  <sheetData>
    <row r="1" spans="1:22" x14ac:dyDescent="0.3">
      <c r="A1" t="s">
        <v>104</v>
      </c>
    </row>
    <row r="5" spans="1:22" ht="15" customHeight="1" x14ac:dyDescent="0.3">
      <c r="A5" s="155" t="s">
        <v>105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2" ht="15" customHeight="1" x14ac:dyDescent="0.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2" ht="21.6" x14ac:dyDescent="0.3">
      <c r="A7" s="50"/>
      <c r="B7" s="50"/>
      <c r="C7" s="51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0"/>
      <c r="S7" s="50"/>
      <c r="T7" s="50"/>
    </row>
    <row r="8" spans="1:22" s="53" customFormat="1" x14ac:dyDescent="0.25">
      <c r="B8" s="54" t="s">
        <v>106</v>
      </c>
      <c r="C8" s="55"/>
      <c r="D8" s="56" t="s">
        <v>107</v>
      </c>
      <c r="E8" s="55"/>
      <c r="Q8" s="57"/>
      <c r="R8" s="58"/>
      <c r="U8" s="59"/>
      <c r="V8" s="59"/>
    </row>
    <row r="9" spans="1:22" s="53" customFormat="1" x14ac:dyDescent="0.25">
      <c r="B9" s="54" t="s">
        <v>108</v>
      </c>
      <c r="C9" s="55"/>
      <c r="D9" s="56" t="s">
        <v>109</v>
      </c>
      <c r="E9" s="55"/>
      <c r="Q9" s="57"/>
      <c r="R9" s="58"/>
      <c r="U9" s="59"/>
      <c r="V9" s="59"/>
    </row>
    <row r="10" spans="1:22" s="53" customFormat="1" x14ac:dyDescent="0.25">
      <c r="B10" s="54" t="s">
        <v>110</v>
      </c>
      <c r="C10" s="55"/>
      <c r="D10" s="56" t="s">
        <v>111</v>
      </c>
      <c r="E10" s="55"/>
      <c r="Q10" s="57"/>
      <c r="R10" s="58"/>
      <c r="U10" s="59"/>
      <c r="V10" s="59"/>
    </row>
    <row r="11" spans="1:22" s="53" customFormat="1" x14ac:dyDescent="0.25">
      <c r="B11" s="60"/>
      <c r="C11" s="60"/>
      <c r="D11" s="60"/>
      <c r="Q11" s="57"/>
      <c r="R11" s="58"/>
      <c r="U11" s="59"/>
      <c r="V11" s="59"/>
    </row>
    <row r="12" spans="1:22" ht="15" customHeight="1" x14ac:dyDescent="0.3">
      <c r="A12" s="156" t="s">
        <v>112</v>
      </c>
      <c r="B12" s="157" t="s">
        <v>113</v>
      </c>
      <c r="C12" s="156" t="s">
        <v>114</v>
      </c>
      <c r="D12" s="156" t="s">
        <v>115</v>
      </c>
      <c r="E12" s="156" t="s">
        <v>0</v>
      </c>
      <c r="F12" s="156" t="s">
        <v>1</v>
      </c>
      <c r="G12" s="156" t="s">
        <v>2</v>
      </c>
      <c r="H12" s="156" t="s">
        <v>3</v>
      </c>
      <c r="I12" s="156" t="s">
        <v>4</v>
      </c>
      <c r="J12" s="156" t="s">
        <v>5</v>
      </c>
      <c r="K12" s="156" t="s">
        <v>6</v>
      </c>
      <c r="L12" s="156" t="s">
        <v>7</v>
      </c>
      <c r="M12" s="156" t="s">
        <v>116</v>
      </c>
      <c r="N12" s="156" t="s">
        <v>9</v>
      </c>
      <c r="O12" s="156" t="s">
        <v>10</v>
      </c>
      <c r="P12" s="156" t="s">
        <v>11</v>
      </c>
      <c r="Q12" s="158" t="s">
        <v>117</v>
      </c>
      <c r="R12" s="159" t="s">
        <v>118</v>
      </c>
      <c r="S12" s="160" t="s">
        <v>119</v>
      </c>
      <c r="T12" s="156" t="s">
        <v>120</v>
      </c>
    </row>
    <row r="13" spans="1:22" x14ac:dyDescent="0.3">
      <c r="A13" s="161"/>
      <c r="B13" s="16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3"/>
      <c r="R13" s="164"/>
      <c r="S13" s="165"/>
      <c r="T13" s="161"/>
    </row>
    <row r="14" spans="1:22" s="2" customFormat="1" ht="40.799999999999997" x14ac:dyDescent="0.3">
      <c r="A14" s="61">
        <v>1</v>
      </c>
      <c r="B14" s="10">
        <v>2195253</v>
      </c>
      <c r="C14" s="28" t="s">
        <v>26</v>
      </c>
      <c r="D14" s="62" t="s">
        <v>121</v>
      </c>
      <c r="E14" s="31">
        <v>250000</v>
      </c>
      <c r="F14" s="44">
        <v>250000</v>
      </c>
      <c r="G14" s="44">
        <v>250000</v>
      </c>
      <c r="H14" s="44">
        <v>250000</v>
      </c>
      <c r="I14" s="44">
        <v>250000</v>
      </c>
      <c r="J14" s="44">
        <v>250000</v>
      </c>
      <c r="K14" s="31">
        <v>250000</v>
      </c>
      <c r="L14" s="44">
        <v>250000</v>
      </c>
      <c r="M14" s="44">
        <v>250000</v>
      </c>
      <c r="N14" s="31">
        <v>250000</v>
      </c>
      <c r="O14" s="31">
        <v>250000</v>
      </c>
      <c r="P14" s="45">
        <v>250000</v>
      </c>
      <c r="Q14" s="63">
        <f>SUM(E14:P14)</f>
        <v>3000000</v>
      </c>
      <c r="R14" s="64"/>
      <c r="S14" s="65">
        <f>(Q14/12)-R14</f>
        <v>250000</v>
      </c>
      <c r="T14" s="66"/>
      <c r="U14" s="67"/>
      <c r="V14" s="68"/>
    </row>
    <row r="15" spans="1:22" s="2" customFormat="1" ht="30.6" x14ac:dyDescent="0.3">
      <c r="A15" s="61">
        <v>2</v>
      </c>
      <c r="B15" s="29">
        <v>1247058</v>
      </c>
      <c r="C15" s="30" t="s">
        <v>27</v>
      </c>
      <c r="D15" s="62" t="s">
        <v>122</v>
      </c>
      <c r="E15" s="31">
        <v>0</v>
      </c>
      <c r="F15" s="44">
        <v>250000</v>
      </c>
      <c r="G15" s="44">
        <v>250000</v>
      </c>
      <c r="H15" s="44">
        <v>250000</v>
      </c>
      <c r="I15" s="44">
        <v>250000</v>
      </c>
      <c r="J15" s="44">
        <v>250000</v>
      </c>
      <c r="K15" s="31">
        <v>250000</v>
      </c>
      <c r="L15" s="44">
        <v>250000</v>
      </c>
      <c r="M15" s="44">
        <v>250000</v>
      </c>
      <c r="N15" s="31">
        <v>250000</v>
      </c>
      <c r="O15" s="31">
        <v>250000</v>
      </c>
      <c r="P15" s="45">
        <v>250000</v>
      </c>
      <c r="Q15" s="63">
        <f t="shared" ref="Q15:Q78" si="0">SUM(E15:P15)</f>
        <v>2750000</v>
      </c>
      <c r="R15" s="64"/>
      <c r="S15" s="65">
        <f t="shared" ref="S15:S78" si="1">(Q15/12)-R15</f>
        <v>229166.66666666666</v>
      </c>
      <c r="T15" s="66"/>
      <c r="U15" s="67"/>
      <c r="V15" s="68"/>
    </row>
    <row r="16" spans="1:22" s="2" customFormat="1" ht="30.6" x14ac:dyDescent="0.3">
      <c r="A16" s="61">
        <v>3</v>
      </c>
      <c r="B16" s="29">
        <v>674207</v>
      </c>
      <c r="C16" s="30" t="s">
        <v>28</v>
      </c>
      <c r="D16" s="62" t="s">
        <v>123</v>
      </c>
      <c r="E16" s="31">
        <v>0</v>
      </c>
      <c r="F16" s="44">
        <v>0</v>
      </c>
      <c r="G16" s="44">
        <v>250000</v>
      </c>
      <c r="H16" s="44">
        <v>250000</v>
      </c>
      <c r="I16" s="44">
        <v>250000</v>
      </c>
      <c r="J16" s="44">
        <v>250000</v>
      </c>
      <c r="K16" s="31">
        <v>250000</v>
      </c>
      <c r="L16" s="44">
        <v>250000</v>
      </c>
      <c r="M16" s="44">
        <v>250000</v>
      </c>
      <c r="N16" s="31">
        <v>250000</v>
      </c>
      <c r="O16" s="31">
        <v>250000</v>
      </c>
      <c r="P16" s="45">
        <v>250000</v>
      </c>
      <c r="Q16" s="63">
        <f t="shared" si="0"/>
        <v>2500000</v>
      </c>
      <c r="R16" s="64"/>
      <c r="S16" s="65">
        <f t="shared" si="1"/>
        <v>208333.33333333334</v>
      </c>
      <c r="T16" s="66"/>
      <c r="U16" s="67"/>
      <c r="V16" s="68"/>
    </row>
    <row r="17" spans="1:22" s="2" customFormat="1" ht="20.399999999999999" x14ac:dyDescent="0.3">
      <c r="A17" s="61">
        <v>4</v>
      </c>
      <c r="B17" s="29">
        <v>4047847</v>
      </c>
      <c r="C17" s="30" t="s">
        <v>29</v>
      </c>
      <c r="D17" s="62" t="s">
        <v>124</v>
      </c>
      <c r="E17" s="31">
        <v>600000</v>
      </c>
      <c r="F17" s="31">
        <v>600000</v>
      </c>
      <c r="G17" s="31">
        <v>600000</v>
      </c>
      <c r="H17" s="44">
        <v>900000</v>
      </c>
      <c r="I17" s="44">
        <v>900000</v>
      </c>
      <c r="J17" s="44">
        <v>900000</v>
      </c>
      <c r="K17" s="31">
        <v>360000</v>
      </c>
      <c r="L17" s="44">
        <v>0</v>
      </c>
      <c r="M17" s="31">
        <v>900000</v>
      </c>
      <c r="N17" s="31">
        <v>900000</v>
      </c>
      <c r="O17" s="31">
        <v>900000</v>
      </c>
      <c r="P17" s="45">
        <v>900000</v>
      </c>
      <c r="Q17" s="63">
        <f t="shared" si="0"/>
        <v>8460000</v>
      </c>
      <c r="R17" s="64"/>
      <c r="S17" s="65">
        <f t="shared" si="1"/>
        <v>705000</v>
      </c>
      <c r="T17" s="66"/>
      <c r="U17" s="67"/>
      <c r="V17" s="68"/>
    </row>
    <row r="18" spans="1:22" s="2" customFormat="1" ht="40.799999999999997" x14ac:dyDescent="0.3">
      <c r="A18" s="61">
        <v>5</v>
      </c>
      <c r="B18" s="29">
        <v>4342942</v>
      </c>
      <c r="C18" s="30" t="s">
        <v>30</v>
      </c>
      <c r="D18" s="62" t="s">
        <v>125</v>
      </c>
      <c r="E18" s="31">
        <v>650000</v>
      </c>
      <c r="F18" s="31">
        <f>650000+350000</f>
        <v>1000000</v>
      </c>
      <c r="G18" s="31">
        <v>1000000</v>
      </c>
      <c r="H18" s="44">
        <v>1000000</v>
      </c>
      <c r="I18" s="44">
        <v>1000000</v>
      </c>
      <c r="J18" s="44">
        <v>1000000</v>
      </c>
      <c r="K18" s="31">
        <v>1000000</v>
      </c>
      <c r="L18" s="44">
        <v>1000000</v>
      </c>
      <c r="M18" s="44">
        <v>1000000</v>
      </c>
      <c r="N18" s="31">
        <v>1000000</v>
      </c>
      <c r="O18" s="31">
        <v>1000000</v>
      </c>
      <c r="P18" s="45">
        <v>1000000</v>
      </c>
      <c r="Q18" s="63">
        <f t="shared" si="0"/>
        <v>11650000</v>
      </c>
      <c r="R18" s="64"/>
      <c r="S18" s="65">
        <f t="shared" si="1"/>
        <v>970833.33333333337</v>
      </c>
      <c r="T18" s="66"/>
      <c r="U18" s="67"/>
      <c r="V18" s="68"/>
    </row>
    <row r="19" spans="1:22" s="2" customFormat="1" ht="30.6" x14ac:dyDescent="0.3">
      <c r="A19" s="61">
        <v>6</v>
      </c>
      <c r="B19" s="29">
        <v>1825838</v>
      </c>
      <c r="C19" s="30" t="s">
        <v>31</v>
      </c>
      <c r="D19" s="62" t="s">
        <v>126</v>
      </c>
      <c r="E19" s="31">
        <v>650000</v>
      </c>
      <c r="F19" s="31">
        <f>650000+350000</f>
        <v>1000000</v>
      </c>
      <c r="G19" s="31">
        <v>1000000</v>
      </c>
      <c r="H19" s="31">
        <v>1000000</v>
      </c>
      <c r="I19" s="44">
        <v>1000000</v>
      </c>
      <c r="J19" s="44">
        <v>1000000</v>
      </c>
      <c r="K19" s="31">
        <v>1000000</v>
      </c>
      <c r="L19" s="44">
        <v>1000000</v>
      </c>
      <c r="M19" s="44">
        <v>1000000</v>
      </c>
      <c r="N19" s="31">
        <v>1000000</v>
      </c>
      <c r="O19" s="31">
        <v>1000000</v>
      </c>
      <c r="P19" s="45">
        <v>1000000</v>
      </c>
      <c r="Q19" s="63">
        <f t="shared" si="0"/>
        <v>11650000</v>
      </c>
      <c r="R19" s="64"/>
      <c r="S19" s="65">
        <f t="shared" si="1"/>
        <v>970833.33333333337</v>
      </c>
      <c r="T19" s="66"/>
      <c r="U19" s="67"/>
      <c r="V19" s="68"/>
    </row>
    <row r="20" spans="1:22" s="2" customFormat="1" ht="40.799999999999997" x14ac:dyDescent="0.3">
      <c r="A20" s="61">
        <v>7</v>
      </c>
      <c r="B20" s="11">
        <v>4854405</v>
      </c>
      <c r="C20" s="30" t="s">
        <v>32</v>
      </c>
      <c r="D20" s="62" t="s">
        <v>127</v>
      </c>
      <c r="E20" s="31">
        <v>800000</v>
      </c>
      <c r="F20" s="31">
        <v>800000</v>
      </c>
      <c r="G20" s="31">
        <v>800000</v>
      </c>
      <c r="H20" s="31">
        <v>800000</v>
      </c>
      <c r="I20" s="44">
        <v>800000</v>
      </c>
      <c r="J20" s="44">
        <v>800000</v>
      </c>
      <c r="K20" s="31">
        <v>800000</v>
      </c>
      <c r="L20" s="44">
        <v>800000</v>
      </c>
      <c r="M20" s="44">
        <v>800000</v>
      </c>
      <c r="N20" s="31">
        <v>800000</v>
      </c>
      <c r="O20" s="31">
        <v>800000</v>
      </c>
      <c r="P20" s="45">
        <v>800000</v>
      </c>
      <c r="Q20" s="63">
        <f t="shared" si="0"/>
        <v>9600000</v>
      </c>
      <c r="R20" s="64"/>
      <c r="S20" s="65">
        <f t="shared" si="1"/>
        <v>800000</v>
      </c>
      <c r="T20" s="66"/>
      <c r="U20" s="67"/>
      <c r="V20" s="68"/>
    </row>
    <row r="21" spans="1:22" s="2" customFormat="1" ht="40.799999999999997" x14ac:dyDescent="0.3">
      <c r="A21" s="61">
        <v>8</v>
      </c>
      <c r="B21" s="29">
        <v>1622628</v>
      </c>
      <c r="C21" s="30" t="s">
        <v>33</v>
      </c>
      <c r="D21" s="62" t="s">
        <v>128</v>
      </c>
      <c r="E21" s="31">
        <v>800000</v>
      </c>
      <c r="F21" s="44">
        <v>800000</v>
      </c>
      <c r="G21" s="31">
        <v>800000</v>
      </c>
      <c r="H21" s="31">
        <v>800000</v>
      </c>
      <c r="I21" s="44">
        <v>800000</v>
      </c>
      <c r="J21" s="44">
        <v>800000</v>
      </c>
      <c r="K21" s="31">
        <v>800000</v>
      </c>
      <c r="L21" s="44">
        <v>800000</v>
      </c>
      <c r="M21" s="44">
        <v>800000</v>
      </c>
      <c r="N21" s="31">
        <v>800000</v>
      </c>
      <c r="O21" s="31">
        <v>800000</v>
      </c>
      <c r="P21" s="45">
        <v>800000</v>
      </c>
      <c r="Q21" s="63">
        <f t="shared" si="0"/>
        <v>9600000</v>
      </c>
      <c r="R21" s="64"/>
      <c r="S21" s="65">
        <f t="shared" si="1"/>
        <v>800000</v>
      </c>
      <c r="T21" s="66"/>
      <c r="U21" s="67"/>
      <c r="V21" s="68"/>
    </row>
    <row r="22" spans="1:22" s="2" customFormat="1" ht="40.799999999999997" x14ac:dyDescent="0.3">
      <c r="A22" s="61">
        <v>9</v>
      </c>
      <c r="B22" s="29">
        <v>3647154</v>
      </c>
      <c r="C22" s="30" t="s">
        <v>34</v>
      </c>
      <c r="D22" s="62" t="s">
        <v>129</v>
      </c>
      <c r="E22" s="31">
        <v>800000</v>
      </c>
      <c r="F22" s="44">
        <v>800000</v>
      </c>
      <c r="G22" s="31">
        <v>800000</v>
      </c>
      <c r="H22" s="31">
        <v>800000</v>
      </c>
      <c r="I22" s="44">
        <v>800000</v>
      </c>
      <c r="J22" s="44">
        <v>800000</v>
      </c>
      <c r="K22" s="31">
        <v>800000</v>
      </c>
      <c r="L22" s="44">
        <v>800000</v>
      </c>
      <c r="M22" s="44">
        <v>800000</v>
      </c>
      <c r="N22" s="31">
        <v>800000</v>
      </c>
      <c r="O22" s="31">
        <v>800000</v>
      </c>
      <c r="P22" s="45">
        <v>800000</v>
      </c>
      <c r="Q22" s="63">
        <f t="shared" si="0"/>
        <v>9600000</v>
      </c>
      <c r="R22" s="64"/>
      <c r="S22" s="65">
        <f t="shared" si="1"/>
        <v>800000</v>
      </c>
      <c r="T22" s="66"/>
      <c r="U22" s="67"/>
      <c r="V22" s="68"/>
    </row>
    <row r="23" spans="1:22" s="2" customFormat="1" ht="30.6" x14ac:dyDescent="0.3">
      <c r="A23" s="61">
        <v>10</v>
      </c>
      <c r="B23" s="29">
        <v>4497976</v>
      </c>
      <c r="C23" s="30" t="s">
        <v>35</v>
      </c>
      <c r="D23" s="62" t="s">
        <v>130</v>
      </c>
      <c r="E23" s="31">
        <v>900000</v>
      </c>
      <c r="F23" s="44">
        <v>900000</v>
      </c>
      <c r="G23" s="31">
        <v>900000</v>
      </c>
      <c r="H23" s="44">
        <v>900000</v>
      </c>
      <c r="I23" s="31">
        <v>900000</v>
      </c>
      <c r="J23" s="44">
        <v>900000</v>
      </c>
      <c r="K23" s="31">
        <v>360000</v>
      </c>
      <c r="L23" s="44">
        <v>0</v>
      </c>
      <c r="M23" s="44">
        <v>900000</v>
      </c>
      <c r="N23" s="31">
        <v>900000</v>
      </c>
      <c r="O23" s="31">
        <v>900000</v>
      </c>
      <c r="P23" s="45">
        <v>900000</v>
      </c>
      <c r="Q23" s="63">
        <f t="shared" si="0"/>
        <v>9360000</v>
      </c>
      <c r="R23" s="64"/>
      <c r="S23" s="65">
        <f t="shared" si="1"/>
        <v>780000</v>
      </c>
      <c r="T23" s="66"/>
      <c r="U23" s="67"/>
      <c r="V23" s="68"/>
    </row>
    <row r="24" spans="1:22" s="2" customFormat="1" ht="40.799999999999997" x14ac:dyDescent="0.3">
      <c r="A24" s="61">
        <v>11</v>
      </c>
      <c r="B24" s="11">
        <v>5150504</v>
      </c>
      <c r="C24" s="30" t="s">
        <v>36</v>
      </c>
      <c r="D24" s="62" t="s">
        <v>131</v>
      </c>
      <c r="E24" s="31">
        <v>900000</v>
      </c>
      <c r="F24" s="44">
        <v>900000</v>
      </c>
      <c r="G24" s="44">
        <v>900000</v>
      </c>
      <c r="H24" s="44">
        <v>900000</v>
      </c>
      <c r="I24" s="44">
        <v>900000</v>
      </c>
      <c r="J24" s="44">
        <v>900000</v>
      </c>
      <c r="K24" s="31">
        <v>900000</v>
      </c>
      <c r="L24" s="44">
        <v>900000</v>
      </c>
      <c r="M24" s="44">
        <v>900000</v>
      </c>
      <c r="N24" s="31">
        <v>900000</v>
      </c>
      <c r="O24" s="31">
        <v>900000</v>
      </c>
      <c r="P24" s="45">
        <v>900000</v>
      </c>
      <c r="Q24" s="63">
        <f t="shared" si="0"/>
        <v>10800000</v>
      </c>
      <c r="R24" s="64"/>
      <c r="S24" s="65">
        <f t="shared" si="1"/>
        <v>900000</v>
      </c>
      <c r="T24" s="66"/>
      <c r="U24" s="67"/>
      <c r="V24" s="68"/>
    </row>
    <row r="25" spans="1:22" s="2" customFormat="1" ht="40.799999999999997" x14ac:dyDescent="0.3">
      <c r="A25" s="61">
        <v>12</v>
      </c>
      <c r="B25" s="29">
        <v>5107522</v>
      </c>
      <c r="C25" s="30" t="s">
        <v>37</v>
      </c>
      <c r="D25" s="62" t="s">
        <v>132</v>
      </c>
      <c r="E25" s="31">
        <v>900000</v>
      </c>
      <c r="F25" s="44">
        <v>900000</v>
      </c>
      <c r="G25" s="44">
        <v>900000</v>
      </c>
      <c r="H25" s="44">
        <v>900000</v>
      </c>
      <c r="I25" s="44">
        <v>900000</v>
      </c>
      <c r="J25" s="44">
        <v>900000</v>
      </c>
      <c r="K25" s="31">
        <v>360000</v>
      </c>
      <c r="L25" s="44">
        <v>0</v>
      </c>
      <c r="M25" s="44">
        <v>900000</v>
      </c>
      <c r="N25" s="31">
        <v>900000</v>
      </c>
      <c r="O25" s="31">
        <v>900000</v>
      </c>
      <c r="P25" s="45">
        <v>900000</v>
      </c>
      <c r="Q25" s="63">
        <f t="shared" si="0"/>
        <v>9360000</v>
      </c>
      <c r="R25" s="64"/>
      <c r="S25" s="65">
        <f t="shared" si="1"/>
        <v>780000</v>
      </c>
      <c r="T25" s="66"/>
      <c r="U25" s="67"/>
      <c r="V25" s="68"/>
    </row>
    <row r="26" spans="1:22" s="2" customFormat="1" ht="20.399999999999999" x14ac:dyDescent="0.3">
      <c r="A26" s="61">
        <v>13</v>
      </c>
      <c r="B26" s="29">
        <v>4153152</v>
      </c>
      <c r="C26" s="30" t="s">
        <v>38</v>
      </c>
      <c r="D26" s="62" t="s">
        <v>133</v>
      </c>
      <c r="E26" s="31">
        <v>900000</v>
      </c>
      <c r="F26" s="44">
        <v>900000</v>
      </c>
      <c r="G26" s="44">
        <v>900000</v>
      </c>
      <c r="H26" s="44">
        <v>900000</v>
      </c>
      <c r="I26" s="44">
        <v>900000</v>
      </c>
      <c r="J26" s="44">
        <v>900000</v>
      </c>
      <c r="K26" s="31">
        <v>360000</v>
      </c>
      <c r="L26" s="44">
        <v>0</v>
      </c>
      <c r="M26" s="44">
        <v>900000</v>
      </c>
      <c r="N26" s="31">
        <v>900000</v>
      </c>
      <c r="O26" s="31">
        <v>900000</v>
      </c>
      <c r="P26" s="45">
        <v>900000</v>
      </c>
      <c r="Q26" s="63">
        <f t="shared" si="0"/>
        <v>9360000</v>
      </c>
      <c r="R26" s="64"/>
      <c r="S26" s="65">
        <f t="shared" si="1"/>
        <v>780000</v>
      </c>
      <c r="T26" s="66"/>
      <c r="U26" s="67"/>
      <c r="V26" s="68"/>
    </row>
    <row r="27" spans="1:22" s="2" customFormat="1" ht="40.799999999999997" x14ac:dyDescent="0.3">
      <c r="A27" s="61">
        <v>14</v>
      </c>
      <c r="B27" s="11">
        <v>5839447</v>
      </c>
      <c r="C27" s="30" t="s">
        <v>39</v>
      </c>
      <c r="D27" s="62" t="s">
        <v>134</v>
      </c>
      <c r="E27" s="31">
        <v>900000</v>
      </c>
      <c r="F27" s="44">
        <v>900000</v>
      </c>
      <c r="G27" s="44">
        <v>900000</v>
      </c>
      <c r="H27" s="44">
        <v>900000</v>
      </c>
      <c r="I27" s="44">
        <v>900000</v>
      </c>
      <c r="J27" s="44">
        <v>900000</v>
      </c>
      <c r="K27" s="31">
        <v>360000</v>
      </c>
      <c r="L27" s="44">
        <v>0</v>
      </c>
      <c r="M27" s="44">
        <v>900000</v>
      </c>
      <c r="N27" s="31">
        <v>900000</v>
      </c>
      <c r="O27" s="31">
        <v>900000</v>
      </c>
      <c r="P27" s="45">
        <v>900000</v>
      </c>
      <c r="Q27" s="63">
        <f t="shared" si="0"/>
        <v>9360000</v>
      </c>
      <c r="R27" s="64"/>
      <c r="S27" s="65">
        <f t="shared" si="1"/>
        <v>780000</v>
      </c>
      <c r="T27" s="66"/>
      <c r="U27" s="67"/>
      <c r="V27" s="68"/>
    </row>
    <row r="28" spans="1:22" s="2" customFormat="1" ht="20.399999999999999" x14ac:dyDescent="0.3">
      <c r="A28" s="61">
        <v>15</v>
      </c>
      <c r="B28" s="11">
        <v>5710249</v>
      </c>
      <c r="C28" s="30" t="s">
        <v>40</v>
      </c>
      <c r="D28" s="62" t="s">
        <v>134</v>
      </c>
      <c r="E28" s="31">
        <v>900000</v>
      </c>
      <c r="F28" s="44">
        <v>900000</v>
      </c>
      <c r="G28" s="44">
        <v>900000</v>
      </c>
      <c r="H28" s="44">
        <v>900000</v>
      </c>
      <c r="I28" s="44">
        <v>900000</v>
      </c>
      <c r="J28" s="44">
        <v>900000</v>
      </c>
      <c r="K28" s="31">
        <v>360000</v>
      </c>
      <c r="L28" s="44">
        <v>0</v>
      </c>
      <c r="M28" s="44">
        <v>900000</v>
      </c>
      <c r="N28" s="31">
        <v>900000</v>
      </c>
      <c r="O28" s="31">
        <v>900000</v>
      </c>
      <c r="P28" s="45">
        <v>900000</v>
      </c>
      <c r="Q28" s="63">
        <f t="shared" si="0"/>
        <v>9360000</v>
      </c>
      <c r="R28" s="64"/>
      <c r="S28" s="65">
        <f t="shared" si="1"/>
        <v>780000</v>
      </c>
      <c r="T28" s="66"/>
      <c r="U28" s="67"/>
      <c r="V28" s="68"/>
    </row>
    <row r="29" spans="1:22" s="2" customFormat="1" ht="40.799999999999997" x14ac:dyDescent="0.3">
      <c r="A29" s="61">
        <v>16</v>
      </c>
      <c r="B29" s="29">
        <v>5542075</v>
      </c>
      <c r="C29" s="30" t="s">
        <v>41</v>
      </c>
      <c r="D29" s="62" t="s">
        <v>135</v>
      </c>
      <c r="E29" s="31">
        <v>900000</v>
      </c>
      <c r="F29" s="44">
        <v>900000</v>
      </c>
      <c r="G29" s="44">
        <v>900000</v>
      </c>
      <c r="H29" s="44">
        <v>900000</v>
      </c>
      <c r="I29" s="44">
        <v>900000</v>
      </c>
      <c r="J29" s="44">
        <v>900000</v>
      </c>
      <c r="K29" s="31">
        <v>360000</v>
      </c>
      <c r="L29" s="44">
        <v>0</v>
      </c>
      <c r="M29" s="44">
        <v>0</v>
      </c>
      <c r="N29" s="31">
        <v>630000</v>
      </c>
      <c r="O29" s="31">
        <v>900000</v>
      </c>
      <c r="P29" s="45">
        <v>900000</v>
      </c>
      <c r="Q29" s="63">
        <f t="shared" si="0"/>
        <v>8190000</v>
      </c>
      <c r="R29" s="64"/>
      <c r="S29" s="65">
        <f t="shared" si="1"/>
        <v>682500</v>
      </c>
      <c r="T29" s="66"/>
      <c r="U29" s="67"/>
      <c r="V29" s="68"/>
    </row>
    <row r="30" spans="1:22" s="2" customFormat="1" ht="40.799999999999997" x14ac:dyDescent="0.3">
      <c r="A30" s="61">
        <v>17</v>
      </c>
      <c r="B30" s="11">
        <v>3727802</v>
      </c>
      <c r="C30" s="30" t="s">
        <v>42</v>
      </c>
      <c r="D30" s="62" t="s">
        <v>136</v>
      </c>
      <c r="E30" s="31">
        <v>510000</v>
      </c>
      <c r="F30" s="31">
        <v>900000</v>
      </c>
      <c r="G30" s="44">
        <v>900000</v>
      </c>
      <c r="H30" s="44">
        <v>900000</v>
      </c>
      <c r="I30" s="44">
        <v>900000</v>
      </c>
      <c r="J30" s="44">
        <v>900000</v>
      </c>
      <c r="K30" s="31">
        <v>360000</v>
      </c>
      <c r="L30" s="44">
        <v>0</v>
      </c>
      <c r="M30" s="44">
        <v>900000</v>
      </c>
      <c r="N30" s="31">
        <v>900000</v>
      </c>
      <c r="O30" s="31">
        <v>900000</v>
      </c>
      <c r="P30" s="45">
        <v>900000</v>
      </c>
      <c r="Q30" s="63">
        <f t="shared" si="0"/>
        <v>8970000</v>
      </c>
      <c r="R30" s="64"/>
      <c r="S30" s="65">
        <f t="shared" si="1"/>
        <v>747500</v>
      </c>
      <c r="T30" s="66"/>
      <c r="U30" s="67"/>
      <c r="V30" s="68"/>
    </row>
    <row r="31" spans="1:22" s="2" customFormat="1" ht="30.6" x14ac:dyDescent="0.3">
      <c r="A31" s="61">
        <v>18</v>
      </c>
      <c r="B31" s="29">
        <v>4571522</v>
      </c>
      <c r="C31" s="30" t="s">
        <v>43</v>
      </c>
      <c r="D31" s="62" t="s">
        <v>137</v>
      </c>
      <c r="E31" s="31">
        <v>900000</v>
      </c>
      <c r="F31" s="44">
        <v>900000</v>
      </c>
      <c r="G31" s="44">
        <v>900000</v>
      </c>
      <c r="H31" s="44">
        <v>900000</v>
      </c>
      <c r="I31" s="44">
        <v>900000</v>
      </c>
      <c r="J31" s="44">
        <v>900000</v>
      </c>
      <c r="K31" s="31">
        <v>900000</v>
      </c>
      <c r="L31" s="44">
        <v>900000</v>
      </c>
      <c r="M31" s="44">
        <v>900000</v>
      </c>
      <c r="N31" s="31">
        <v>900000</v>
      </c>
      <c r="O31" s="31">
        <v>900000</v>
      </c>
      <c r="P31" s="45">
        <v>900000</v>
      </c>
      <c r="Q31" s="63">
        <f t="shared" si="0"/>
        <v>10800000</v>
      </c>
      <c r="R31" s="64"/>
      <c r="S31" s="65">
        <f t="shared" si="1"/>
        <v>900000</v>
      </c>
      <c r="T31" s="66"/>
      <c r="U31" s="67"/>
      <c r="V31" s="68"/>
    </row>
    <row r="32" spans="1:22" s="2" customFormat="1" ht="30.6" x14ac:dyDescent="0.3">
      <c r="A32" s="61">
        <v>19</v>
      </c>
      <c r="B32" s="11">
        <v>5329700</v>
      </c>
      <c r="C32" s="30" t="s">
        <v>44</v>
      </c>
      <c r="D32" s="62" t="s">
        <v>134</v>
      </c>
      <c r="E32" s="31">
        <v>900000</v>
      </c>
      <c r="F32" s="44">
        <v>900000</v>
      </c>
      <c r="G32" s="44">
        <v>900000</v>
      </c>
      <c r="H32" s="44">
        <v>900000</v>
      </c>
      <c r="I32" s="44">
        <v>900000</v>
      </c>
      <c r="J32" s="44">
        <v>900000</v>
      </c>
      <c r="K32" s="31">
        <v>900000</v>
      </c>
      <c r="L32" s="44">
        <v>0</v>
      </c>
      <c r="M32" s="44">
        <v>900000</v>
      </c>
      <c r="N32" s="31">
        <v>900000</v>
      </c>
      <c r="O32" s="31">
        <v>900000</v>
      </c>
      <c r="P32" s="45">
        <v>900000</v>
      </c>
      <c r="Q32" s="63">
        <f t="shared" si="0"/>
        <v>9900000</v>
      </c>
      <c r="R32" s="64"/>
      <c r="S32" s="65">
        <f t="shared" si="1"/>
        <v>825000</v>
      </c>
      <c r="T32" s="66"/>
      <c r="U32" s="67"/>
      <c r="V32" s="68"/>
    </row>
    <row r="33" spans="1:22" s="2" customFormat="1" ht="40.799999999999997" x14ac:dyDescent="0.3">
      <c r="A33" s="61">
        <v>20</v>
      </c>
      <c r="B33" s="29">
        <v>3650527</v>
      </c>
      <c r="C33" s="30" t="s">
        <v>45</v>
      </c>
      <c r="D33" s="62" t="s">
        <v>138</v>
      </c>
      <c r="E33" s="31">
        <v>900000</v>
      </c>
      <c r="F33" s="44">
        <v>900000</v>
      </c>
      <c r="G33" s="31">
        <v>900000</v>
      </c>
      <c r="H33" s="31">
        <v>900000</v>
      </c>
      <c r="I33" s="31">
        <v>900000</v>
      </c>
      <c r="J33" s="44">
        <v>900000</v>
      </c>
      <c r="K33" s="45">
        <v>360000</v>
      </c>
      <c r="L33" s="44">
        <v>0</v>
      </c>
      <c r="M33" s="44">
        <v>0</v>
      </c>
      <c r="N33" s="31">
        <v>630000</v>
      </c>
      <c r="O33" s="31">
        <v>900000</v>
      </c>
      <c r="P33" s="45">
        <v>900000</v>
      </c>
      <c r="Q33" s="63">
        <f t="shared" si="0"/>
        <v>8190000</v>
      </c>
      <c r="R33" s="64"/>
      <c r="S33" s="65">
        <f t="shared" si="1"/>
        <v>682500</v>
      </c>
      <c r="T33" s="66"/>
      <c r="U33" s="67"/>
      <c r="V33" s="68"/>
    </row>
    <row r="34" spans="1:22" s="2" customFormat="1" ht="40.799999999999997" x14ac:dyDescent="0.3">
      <c r="A34" s="61">
        <v>21</v>
      </c>
      <c r="B34" s="31">
        <v>5458114</v>
      </c>
      <c r="C34" s="30" t="s">
        <v>46</v>
      </c>
      <c r="D34" s="62" t="s">
        <v>139</v>
      </c>
      <c r="E34" s="44">
        <v>0</v>
      </c>
      <c r="F34" s="44">
        <v>0</v>
      </c>
      <c r="G34" s="69">
        <v>0</v>
      </c>
      <c r="H34" s="69">
        <v>0</v>
      </c>
      <c r="I34" s="69">
        <v>900000</v>
      </c>
      <c r="J34" s="69">
        <v>900000</v>
      </c>
      <c r="K34" s="31">
        <v>360000</v>
      </c>
      <c r="L34" s="44">
        <v>0</v>
      </c>
      <c r="M34" s="44">
        <v>900000</v>
      </c>
      <c r="N34" s="31">
        <v>900000</v>
      </c>
      <c r="O34" s="31">
        <v>900000</v>
      </c>
      <c r="P34" s="45">
        <v>900000</v>
      </c>
      <c r="Q34" s="63">
        <f t="shared" si="0"/>
        <v>5760000</v>
      </c>
      <c r="R34" s="70"/>
      <c r="S34" s="65">
        <f t="shared" si="1"/>
        <v>480000</v>
      </c>
      <c r="T34" s="66"/>
      <c r="U34" s="67"/>
      <c r="V34" s="68"/>
    </row>
    <row r="35" spans="1:22" s="2" customFormat="1" ht="30.6" x14ac:dyDescent="0.3">
      <c r="A35" s="61">
        <v>22</v>
      </c>
      <c r="B35" s="31">
        <v>5758616</v>
      </c>
      <c r="C35" s="30" t="s">
        <v>47</v>
      </c>
      <c r="D35" s="62" t="s">
        <v>132</v>
      </c>
      <c r="E35" s="44">
        <v>0</v>
      </c>
      <c r="F35" s="44">
        <v>0</v>
      </c>
      <c r="G35" s="71">
        <v>480000</v>
      </c>
      <c r="H35" s="69">
        <v>900000</v>
      </c>
      <c r="I35" s="69">
        <v>900000</v>
      </c>
      <c r="J35" s="69">
        <v>900000</v>
      </c>
      <c r="K35" s="31">
        <v>900000</v>
      </c>
      <c r="L35" s="44">
        <v>900000</v>
      </c>
      <c r="M35" s="44">
        <v>0</v>
      </c>
      <c r="N35" s="31">
        <v>0</v>
      </c>
      <c r="O35" s="31">
        <v>0</v>
      </c>
      <c r="P35" s="72">
        <v>600000</v>
      </c>
      <c r="Q35" s="63">
        <f t="shared" si="0"/>
        <v>5580000</v>
      </c>
      <c r="R35" s="70"/>
      <c r="S35" s="65">
        <f t="shared" si="1"/>
        <v>465000</v>
      </c>
      <c r="T35" s="66"/>
      <c r="U35" s="67"/>
      <c r="V35" s="68"/>
    </row>
    <row r="36" spans="1:22" s="2" customFormat="1" ht="30.6" x14ac:dyDescent="0.3">
      <c r="A36" s="61">
        <v>23</v>
      </c>
      <c r="B36" s="29">
        <v>3018275</v>
      </c>
      <c r="C36" s="30" t="s">
        <v>48</v>
      </c>
      <c r="D36" s="62" t="s">
        <v>140</v>
      </c>
      <c r="E36" s="31">
        <v>1000000</v>
      </c>
      <c r="F36" s="44">
        <v>1000000</v>
      </c>
      <c r="G36" s="44">
        <v>1000000</v>
      </c>
      <c r="H36" s="44">
        <v>1000000</v>
      </c>
      <c r="I36" s="44">
        <v>1000000</v>
      </c>
      <c r="J36" s="44">
        <v>1000000</v>
      </c>
      <c r="K36" s="31">
        <v>1665000</v>
      </c>
      <c r="L36" s="31">
        <v>1395000</v>
      </c>
      <c r="M36" s="31">
        <v>1350000</v>
      </c>
      <c r="N36" s="31">
        <v>1620000</v>
      </c>
      <c r="O36" s="31">
        <v>1350000</v>
      </c>
      <c r="P36" s="45">
        <f>45000*26</f>
        <v>1170000</v>
      </c>
      <c r="Q36" s="63">
        <f t="shared" si="0"/>
        <v>14550000</v>
      </c>
      <c r="R36" s="64"/>
      <c r="S36" s="65">
        <f t="shared" si="1"/>
        <v>1212500</v>
      </c>
      <c r="T36" s="66"/>
      <c r="U36" s="67"/>
      <c r="V36" s="68"/>
    </row>
    <row r="37" spans="1:22" s="2" customFormat="1" ht="30.6" x14ac:dyDescent="0.3">
      <c r="A37" s="61">
        <v>24</v>
      </c>
      <c r="B37" s="29">
        <v>4539928</v>
      </c>
      <c r="C37" s="30" t="s">
        <v>49</v>
      </c>
      <c r="D37" s="62" t="s">
        <v>133</v>
      </c>
      <c r="E37" s="31">
        <v>1000000</v>
      </c>
      <c r="F37" s="44">
        <v>1000000</v>
      </c>
      <c r="G37" s="44">
        <v>1000000</v>
      </c>
      <c r="H37" s="44">
        <v>1000000</v>
      </c>
      <c r="I37" s="44">
        <v>1000000</v>
      </c>
      <c r="J37" s="44">
        <v>1000000</v>
      </c>
      <c r="K37" s="31">
        <v>1000000</v>
      </c>
      <c r="L37" s="44">
        <v>1000000</v>
      </c>
      <c r="M37" s="44">
        <v>1000000</v>
      </c>
      <c r="N37" s="31">
        <v>1000000</v>
      </c>
      <c r="O37" s="31">
        <v>1000000</v>
      </c>
      <c r="P37" s="45">
        <v>1000000</v>
      </c>
      <c r="Q37" s="63">
        <f t="shared" si="0"/>
        <v>12000000</v>
      </c>
      <c r="R37" s="64"/>
      <c r="S37" s="65">
        <f t="shared" si="1"/>
        <v>1000000</v>
      </c>
      <c r="T37" s="66"/>
      <c r="U37" s="67"/>
      <c r="V37" s="68"/>
    </row>
    <row r="38" spans="1:22" s="2" customFormat="1" ht="20.399999999999999" x14ac:dyDescent="0.3">
      <c r="A38" s="61">
        <v>25</v>
      </c>
      <c r="B38" s="11">
        <v>2350924</v>
      </c>
      <c r="C38" s="30" t="s">
        <v>50</v>
      </c>
      <c r="D38" s="62" t="s">
        <v>141</v>
      </c>
      <c r="E38" s="31">
        <v>433333.33333333337</v>
      </c>
      <c r="F38" s="44">
        <v>1000000</v>
      </c>
      <c r="G38" s="44">
        <v>1000000</v>
      </c>
      <c r="H38" s="44">
        <v>1000000</v>
      </c>
      <c r="I38" s="44">
        <v>1000000</v>
      </c>
      <c r="J38" s="44">
        <v>1000000</v>
      </c>
      <c r="K38" s="31">
        <v>1000000</v>
      </c>
      <c r="L38" s="44">
        <v>1000000</v>
      </c>
      <c r="M38" s="44">
        <v>1000000</v>
      </c>
      <c r="N38" s="31">
        <v>1000000</v>
      </c>
      <c r="O38" s="31">
        <v>1000000</v>
      </c>
      <c r="P38" s="45">
        <v>1000000</v>
      </c>
      <c r="Q38" s="63">
        <f t="shared" si="0"/>
        <v>11433333.333333334</v>
      </c>
      <c r="R38" s="64"/>
      <c r="S38" s="65">
        <f t="shared" si="1"/>
        <v>952777.77777777787</v>
      </c>
      <c r="T38" s="66"/>
      <c r="U38" s="67"/>
      <c r="V38" s="68"/>
    </row>
    <row r="39" spans="1:22" s="2" customFormat="1" ht="40.799999999999997" x14ac:dyDescent="0.3">
      <c r="A39" s="61">
        <v>26</v>
      </c>
      <c r="B39" s="29">
        <v>3411258</v>
      </c>
      <c r="C39" s="30" t="s">
        <v>51</v>
      </c>
      <c r="D39" s="62" t="s">
        <v>142</v>
      </c>
      <c r="E39" s="44">
        <v>1000000</v>
      </c>
      <c r="F39" s="44">
        <v>1000000</v>
      </c>
      <c r="G39" s="44">
        <v>1000000</v>
      </c>
      <c r="H39" s="44">
        <v>1000000</v>
      </c>
      <c r="I39" s="44">
        <v>1000000</v>
      </c>
      <c r="J39" s="44">
        <v>1000000</v>
      </c>
      <c r="K39" s="31">
        <v>1000000</v>
      </c>
      <c r="L39" s="44">
        <v>1000000</v>
      </c>
      <c r="M39" s="44">
        <v>1000000</v>
      </c>
      <c r="N39" s="31">
        <v>1000000</v>
      </c>
      <c r="O39" s="31">
        <v>1000000</v>
      </c>
      <c r="P39" s="45">
        <v>1000000</v>
      </c>
      <c r="Q39" s="63">
        <f t="shared" si="0"/>
        <v>12000000</v>
      </c>
      <c r="R39" s="64"/>
      <c r="S39" s="65">
        <f t="shared" si="1"/>
        <v>1000000</v>
      </c>
      <c r="T39" s="66"/>
      <c r="U39" s="67"/>
      <c r="V39" s="68"/>
    </row>
    <row r="40" spans="1:22" s="2" customFormat="1" ht="40.799999999999997" x14ac:dyDescent="0.3">
      <c r="A40" s="61">
        <v>27</v>
      </c>
      <c r="B40" s="29">
        <v>781764</v>
      </c>
      <c r="C40" s="30" t="s">
        <v>52</v>
      </c>
      <c r="D40" s="62" t="s">
        <v>143</v>
      </c>
      <c r="E40" s="31">
        <v>1000000</v>
      </c>
      <c r="F40" s="44">
        <v>1000000</v>
      </c>
      <c r="G40" s="44">
        <v>1000000</v>
      </c>
      <c r="H40" s="44">
        <v>1000000</v>
      </c>
      <c r="I40" s="44">
        <v>1000000</v>
      </c>
      <c r="J40" s="44">
        <v>1000000</v>
      </c>
      <c r="K40" s="31">
        <v>1000000</v>
      </c>
      <c r="L40" s="44">
        <v>1200000</v>
      </c>
      <c r="M40" s="44">
        <v>1200000</v>
      </c>
      <c r="N40" s="31">
        <v>1200000</v>
      </c>
      <c r="O40" s="31">
        <v>1200000</v>
      </c>
      <c r="P40" s="45">
        <v>1200000</v>
      </c>
      <c r="Q40" s="63">
        <f t="shared" si="0"/>
        <v>13000000</v>
      </c>
      <c r="R40" s="64"/>
      <c r="S40" s="65">
        <f t="shared" si="1"/>
        <v>1083333.3333333333</v>
      </c>
      <c r="T40" s="66"/>
      <c r="U40" s="67"/>
      <c r="V40" s="68"/>
    </row>
    <row r="41" spans="1:22" s="2" customFormat="1" ht="30.6" x14ac:dyDescent="0.3">
      <c r="A41" s="61">
        <v>28</v>
      </c>
      <c r="B41" s="29">
        <v>902609</v>
      </c>
      <c r="C41" s="30" t="s">
        <v>53</v>
      </c>
      <c r="D41" s="62" t="s">
        <v>134</v>
      </c>
      <c r="E41" s="31">
        <v>1000000</v>
      </c>
      <c r="F41" s="44">
        <v>1000000</v>
      </c>
      <c r="G41" s="44">
        <v>1000000</v>
      </c>
      <c r="H41" s="44">
        <v>1000000</v>
      </c>
      <c r="I41" s="44">
        <v>1000000</v>
      </c>
      <c r="J41" s="31">
        <v>1000000</v>
      </c>
      <c r="K41" s="31">
        <v>1000000</v>
      </c>
      <c r="L41" s="44">
        <v>1000000</v>
      </c>
      <c r="M41" s="44">
        <v>1000000</v>
      </c>
      <c r="N41" s="31">
        <v>1000000</v>
      </c>
      <c r="O41" s="31">
        <v>0</v>
      </c>
      <c r="P41" s="72">
        <v>666667</v>
      </c>
      <c r="Q41" s="63">
        <f t="shared" si="0"/>
        <v>10666667</v>
      </c>
      <c r="R41" s="64"/>
      <c r="S41" s="65">
        <f t="shared" si="1"/>
        <v>888888.91666666663</v>
      </c>
      <c r="T41" s="66"/>
      <c r="U41" s="67"/>
      <c r="V41" s="68"/>
    </row>
    <row r="42" spans="1:22" s="2" customFormat="1" ht="30.6" x14ac:dyDescent="0.3">
      <c r="A42" s="61">
        <v>29</v>
      </c>
      <c r="B42" s="29">
        <v>1009762</v>
      </c>
      <c r="C42" s="30" t="s">
        <v>54</v>
      </c>
      <c r="D42" s="62" t="s">
        <v>144</v>
      </c>
      <c r="E42" s="31">
        <v>1000000</v>
      </c>
      <c r="F42" s="44">
        <v>1000000</v>
      </c>
      <c r="G42" s="44">
        <v>1000000</v>
      </c>
      <c r="H42" s="44">
        <v>1000000</v>
      </c>
      <c r="I42" s="44">
        <v>1000000</v>
      </c>
      <c r="J42" s="44">
        <v>1000000</v>
      </c>
      <c r="K42" s="31">
        <v>1000000</v>
      </c>
      <c r="L42" s="44">
        <v>1000000</v>
      </c>
      <c r="M42" s="44">
        <v>0</v>
      </c>
      <c r="N42" s="31">
        <v>0</v>
      </c>
      <c r="O42" s="31">
        <v>866666.66666666674</v>
      </c>
      <c r="P42" s="44">
        <v>1000000</v>
      </c>
      <c r="Q42" s="63">
        <f t="shared" si="0"/>
        <v>9866666.666666666</v>
      </c>
      <c r="R42" s="64"/>
      <c r="S42" s="65">
        <f t="shared" si="1"/>
        <v>822222.22222222213</v>
      </c>
      <c r="T42" s="66"/>
      <c r="U42" s="67"/>
      <c r="V42" s="68"/>
    </row>
    <row r="43" spans="1:22" s="2" customFormat="1" ht="40.799999999999997" x14ac:dyDescent="0.3">
      <c r="A43" s="61">
        <v>30</v>
      </c>
      <c r="B43" s="29">
        <v>5081227</v>
      </c>
      <c r="C43" s="30" t="s">
        <v>55</v>
      </c>
      <c r="D43" s="62" t="s">
        <v>145</v>
      </c>
      <c r="E43" s="31">
        <v>1000000</v>
      </c>
      <c r="F43" s="44">
        <v>1000000</v>
      </c>
      <c r="G43" s="44">
        <v>1000000</v>
      </c>
      <c r="H43" s="44">
        <v>1000000</v>
      </c>
      <c r="I43" s="44">
        <v>1000000</v>
      </c>
      <c r="J43" s="44">
        <v>1000000</v>
      </c>
      <c r="K43" s="31">
        <v>400000</v>
      </c>
      <c r="L43" s="44">
        <v>0</v>
      </c>
      <c r="M43" s="44">
        <v>0</v>
      </c>
      <c r="N43" s="31">
        <v>1000000</v>
      </c>
      <c r="O43" s="31">
        <v>1000000</v>
      </c>
      <c r="P43" s="45">
        <v>1000000</v>
      </c>
      <c r="Q43" s="63">
        <f t="shared" si="0"/>
        <v>9400000</v>
      </c>
      <c r="R43" s="64"/>
      <c r="S43" s="65">
        <f t="shared" si="1"/>
        <v>783333.33333333337</v>
      </c>
      <c r="T43" s="66"/>
      <c r="U43" s="67"/>
      <c r="V43" s="68"/>
    </row>
    <row r="44" spans="1:22" s="2" customFormat="1" ht="40.799999999999997" x14ac:dyDescent="0.3">
      <c r="A44" s="61">
        <v>31</v>
      </c>
      <c r="B44" s="11">
        <v>4505075</v>
      </c>
      <c r="C44" s="30" t="s">
        <v>56</v>
      </c>
      <c r="D44" s="62" t="s">
        <v>146</v>
      </c>
      <c r="E44" s="31">
        <v>1000000</v>
      </c>
      <c r="F44" s="44">
        <v>1000000</v>
      </c>
      <c r="G44" s="44">
        <v>1000000</v>
      </c>
      <c r="H44" s="44">
        <v>1000000</v>
      </c>
      <c r="I44" s="44">
        <v>1000000</v>
      </c>
      <c r="J44" s="44">
        <v>1000000</v>
      </c>
      <c r="K44" s="31">
        <v>1000000</v>
      </c>
      <c r="L44" s="44">
        <v>1000000</v>
      </c>
      <c r="M44" s="44">
        <v>1000000</v>
      </c>
      <c r="N44" s="31">
        <v>1000000</v>
      </c>
      <c r="O44" s="31">
        <v>1000000</v>
      </c>
      <c r="P44" s="45">
        <v>1000000</v>
      </c>
      <c r="Q44" s="63">
        <f t="shared" si="0"/>
        <v>12000000</v>
      </c>
      <c r="R44" s="64"/>
      <c r="S44" s="65">
        <f t="shared" si="1"/>
        <v>1000000</v>
      </c>
      <c r="T44" s="66"/>
      <c r="U44" s="67"/>
      <c r="V44" s="68"/>
    </row>
    <row r="45" spans="1:22" s="2" customFormat="1" ht="30.6" x14ac:dyDescent="0.3">
      <c r="A45" s="61">
        <v>32</v>
      </c>
      <c r="B45" s="29">
        <v>894956</v>
      </c>
      <c r="C45" s="30" t="s">
        <v>57</v>
      </c>
      <c r="D45" s="62" t="s">
        <v>144</v>
      </c>
      <c r="E45" s="31">
        <v>1000000</v>
      </c>
      <c r="F45" s="44">
        <v>1000000</v>
      </c>
      <c r="G45" s="44">
        <v>1000000</v>
      </c>
      <c r="H45" s="44">
        <v>1000000</v>
      </c>
      <c r="I45" s="44">
        <v>1000000</v>
      </c>
      <c r="J45" s="44">
        <v>1000000</v>
      </c>
      <c r="K45" s="31">
        <v>1000000</v>
      </c>
      <c r="L45" s="44">
        <v>1000000</v>
      </c>
      <c r="M45" s="44">
        <v>1000000</v>
      </c>
      <c r="N45" s="31">
        <v>1000000</v>
      </c>
      <c r="O45" s="31">
        <v>1000000</v>
      </c>
      <c r="P45" s="45">
        <v>1000000</v>
      </c>
      <c r="Q45" s="63">
        <f t="shared" si="0"/>
        <v>12000000</v>
      </c>
      <c r="R45" s="64"/>
      <c r="S45" s="65">
        <f t="shared" si="1"/>
        <v>1000000</v>
      </c>
      <c r="T45" s="66"/>
      <c r="U45" s="67"/>
      <c r="V45" s="68"/>
    </row>
    <row r="46" spans="1:22" s="2" customFormat="1" ht="40.799999999999997" x14ac:dyDescent="0.3">
      <c r="A46" s="61">
        <v>33</v>
      </c>
      <c r="B46" s="29">
        <v>2338413</v>
      </c>
      <c r="C46" s="30" t="s">
        <v>58</v>
      </c>
      <c r="D46" s="62" t="s">
        <v>147</v>
      </c>
      <c r="E46" s="31">
        <v>0</v>
      </c>
      <c r="F46" s="44">
        <v>1000000</v>
      </c>
      <c r="G46" s="44">
        <v>1000000</v>
      </c>
      <c r="H46" s="44">
        <v>1000000</v>
      </c>
      <c r="I46" s="44">
        <v>1000000</v>
      </c>
      <c r="J46" s="44">
        <v>1000000</v>
      </c>
      <c r="K46" s="31">
        <v>1000000</v>
      </c>
      <c r="L46" s="44">
        <v>1000000</v>
      </c>
      <c r="M46" s="44">
        <v>1000000</v>
      </c>
      <c r="N46" s="31">
        <v>1000000</v>
      </c>
      <c r="O46" s="31">
        <v>1000000</v>
      </c>
      <c r="P46" s="45">
        <v>1000000</v>
      </c>
      <c r="Q46" s="63">
        <f t="shared" si="0"/>
        <v>11000000</v>
      </c>
      <c r="R46" s="64"/>
      <c r="S46" s="65">
        <f t="shared" si="1"/>
        <v>916666.66666666663</v>
      </c>
      <c r="T46" s="66"/>
      <c r="U46" s="67"/>
      <c r="V46" s="68"/>
    </row>
    <row r="47" spans="1:22" s="2" customFormat="1" ht="30.6" x14ac:dyDescent="0.3">
      <c r="A47" s="61">
        <v>34</v>
      </c>
      <c r="B47" s="29">
        <v>2815330</v>
      </c>
      <c r="C47" s="30" t="s">
        <v>59</v>
      </c>
      <c r="D47" s="62" t="s">
        <v>148</v>
      </c>
      <c r="E47" s="31">
        <v>0</v>
      </c>
      <c r="F47" s="44">
        <v>1200000</v>
      </c>
      <c r="G47" s="44">
        <f>1200000+240000</f>
        <v>1440000</v>
      </c>
      <c r="H47" s="31">
        <v>1200000</v>
      </c>
      <c r="I47" s="44">
        <v>1200000</v>
      </c>
      <c r="J47" s="31">
        <v>1200000</v>
      </c>
      <c r="K47" s="31">
        <v>1200000</v>
      </c>
      <c r="L47" s="44">
        <v>1200000</v>
      </c>
      <c r="M47" s="31">
        <v>1200000</v>
      </c>
      <c r="N47" s="31">
        <v>1200000</v>
      </c>
      <c r="O47" s="31">
        <f>1200000+350000</f>
        <v>1550000</v>
      </c>
      <c r="P47" s="45">
        <v>1200000</v>
      </c>
      <c r="Q47" s="63">
        <f t="shared" si="0"/>
        <v>13790000</v>
      </c>
      <c r="R47" s="64"/>
      <c r="S47" s="65">
        <f t="shared" si="1"/>
        <v>1149166.6666666667</v>
      </c>
      <c r="T47" s="66"/>
      <c r="U47" s="67"/>
      <c r="V47" s="68"/>
    </row>
    <row r="48" spans="1:22" s="2" customFormat="1" ht="30.6" x14ac:dyDescent="0.3">
      <c r="A48" s="61">
        <v>35</v>
      </c>
      <c r="B48" s="29">
        <v>1248854</v>
      </c>
      <c r="C48" s="30" t="s">
        <v>60</v>
      </c>
      <c r="D48" s="62" t="s">
        <v>149</v>
      </c>
      <c r="E48" s="31">
        <v>1200000</v>
      </c>
      <c r="F48" s="44">
        <v>1200000</v>
      </c>
      <c r="G48" s="44">
        <v>1200000</v>
      </c>
      <c r="H48" s="44">
        <v>1200000</v>
      </c>
      <c r="I48" s="44">
        <v>1200000</v>
      </c>
      <c r="J48" s="44">
        <v>1200000</v>
      </c>
      <c r="K48" s="31">
        <v>1200000</v>
      </c>
      <c r="L48" s="44">
        <v>1200000</v>
      </c>
      <c r="M48" s="44">
        <v>1200000</v>
      </c>
      <c r="N48" s="31">
        <v>1200000</v>
      </c>
      <c r="O48" s="31">
        <v>1200000</v>
      </c>
      <c r="P48" s="45">
        <v>1200000</v>
      </c>
      <c r="Q48" s="63">
        <f t="shared" si="0"/>
        <v>14400000</v>
      </c>
      <c r="R48" s="64"/>
      <c r="S48" s="65">
        <f t="shared" si="1"/>
        <v>1200000</v>
      </c>
      <c r="T48" s="66"/>
      <c r="U48" s="67"/>
      <c r="V48" s="68"/>
    </row>
    <row r="49" spans="1:22" s="2" customFormat="1" ht="30.6" x14ac:dyDescent="0.3">
      <c r="A49" s="61">
        <v>36</v>
      </c>
      <c r="B49" s="29">
        <v>4436076</v>
      </c>
      <c r="C49" s="30" t="s">
        <v>61</v>
      </c>
      <c r="D49" s="62" t="s">
        <v>150</v>
      </c>
      <c r="E49" s="31">
        <v>1200000</v>
      </c>
      <c r="F49" s="44">
        <v>1200000</v>
      </c>
      <c r="G49" s="44">
        <v>1200000</v>
      </c>
      <c r="H49" s="44">
        <v>1200000</v>
      </c>
      <c r="I49" s="44">
        <v>1200000</v>
      </c>
      <c r="J49" s="44">
        <v>1200000</v>
      </c>
      <c r="K49" s="31">
        <v>1200000</v>
      </c>
      <c r="L49" s="44">
        <v>1200000</v>
      </c>
      <c r="M49" s="44">
        <v>1200000</v>
      </c>
      <c r="N49" s="31">
        <v>1200000</v>
      </c>
      <c r="O49" s="31">
        <v>1200000</v>
      </c>
      <c r="P49" s="45">
        <v>1200000</v>
      </c>
      <c r="Q49" s="63">
        <f t="shared" si="0"/>
        <v>14400000</v>
      </c>
      <c r="R49" s="64"/>
      <c r="S49" s="65">
        <f t="shared" si="1"/>
        <v>1200000</v>
      </c>
      <c r="T49" s="66"/>
      <c r="U49" s="67"/>
      <c r="V49" s="68"/>
    </row>
    <row r="50" spans="1:22" s="2" customFormat="1" ht="30.6" x14ac:dyDescent="0.3">
      <c r="A50" s="61">
        <v>37</v>
      </c>
      <c r="B50" s="11">
        <v>5335213</v>
      </c>
      <c r="C50" s="30" t="s">
        <v>62</v>
      </c>
      <c r="D50" s="62" t="s">
        <v>151</v>
      </c>
      <c r="E50" s="31">
        <v>1200000</v>
      </c>
      <c r="F50" s="44">
        <v>1200000</v>
      </c>
      <c r="G50" s="44">
        <v>1200000</v>
      </c>
      <c r="H50" s="44">
        <v>1200000</v>
      </c>
      <c r="I50" s="44">
        <v>1500000</v>
      </c>
      <c r="J50" s="44">
        <v>1500000</v>
      </c>
      <c r="K50" s="31">
        <v>1500000</v>
      </c>
      <c r="L50" s="44">
        <v>1500000</v>
      </c>
      <c r="M50" s="44">
        <v>1500000</v>
      </c>
      <c r="N50" s="31">
        <v>1500000</v>
      </c>
      <c r="O50" s="31">
        <v>1500000</v>
      </c>
      <c r="P50" s="45">
        <v>1500000</v>
      </c>
      <c r="Q50" s="63">
        <f t="shared" si="0"/>
        <v>16800000</v>
      </c>
      <c r="R50" s="64"/>
      <c r="S50" s="65">
        <f t="shared" si="1"/>
        <v>1400000</v>
      </c>
      <c r="T50" s="66"/>
      <c r="U50" s="67"/>
      <c r="V50" s="68"/>
    </row>
    <row r="51" spans="1:22" s="2" customFormat="1" ht="40.799999999999997" x14ac:dyDescent="0.3">
      <c r="A51" s="61">
        <v>38</v>
      </c>
      <c r="B51" s="29">
        <v>1244170</v>
      </c>
      <c r="C51" s="30" t="s">
        <v>63</v>
      </c>
      <c r="D51" s="62" t="s">
        <v>148</v>
      </c>
      <c r="E51" s="31">
        <v>1200000</v>
      </c>
      <c r="F51" s="44">
        <v>1200000</v>
      </c>
      <c r="G51" s="44">
        <f>1200000+240000</f>
        <v>1440000</v>
      </c>
      <c r="H51" s="44">
        <v>1200000</v>
      </c>
      <c r="I51" s="44">
        <v>1200000</v>
      </c>
      <c r="J51" s="44">
        <v>1200000</v>
      </c>
      <c r="K51" s="31">
        <v>1200000</v>
      </c>
      <c r="L51" s="44">
        <v>1200000</v>
      </c>
      <c r="M51" s="44">
        <v>1200000</v>
      </c>
      <c r="N51" s="31">
        <v>1200000</v>
      </c>
      <c r="O51" s="31">
        <f>1200000+350000</f>
        <v>1550000</v>
      </c>
      <c r="P51" s="45">
        <v>1200000</v>
      </c>
      <c r="Q51" s="63">
        <f t="shared" si="0"/>
        <v>14990000</v>
      </c>
      <c r="R51" s="64"/>
      <c r="S51" s="65">
        <f t="shared" si="1"/>
        <v>1249166.6666666667</v>
      </c>
      <c r="T51" s="66"/>
      <c r="U51" s="67"/>
      <c r="V51" s="68"/>
    </row>
    <row r="52" spans="1:22" s="2" customFormat="1" ht="16.8" x14ac:dyDescent="0.3">
      <c r="A52" s="61">
        <v>39</v>
      </c>
      <c r="B52" s="29">
        <v>1442118</v>
      </c>
      <c r="C52" s="32" t="s">
        <v>64</v>
      </c>
      <c r="D52" s="62" t="s">
        <v>152</v>
      </c>
      <c r="E52" s="31">
        <v>1200000</v>
      </c>
      <c r="F52" s="44">
        <f>1200000+240000</f>
        <v>1440000</v>
      </c>
      <c r="G52" s="44">
        <f>1200000+240000</f>
        <v>1440000</v>
      </c>
      <c r="H52" s="44">
        <v>1200000</v>
      </c>
      <c r="I52" s="44">
        <v>1200000</v>
      </c>
      <c r="J52" s="44">
        <v>1200000</v>
      </c>
      <c r="K52" s="31">
        <v>1200000</v>
      </c>
      <c r="L52" s="44">
        <v>1200000</v>
      </c>
      <c r="M52" s="44">
        <v>1200000</v>
      </c>
      <c r="N52" s="31">
        <v>1200000</v>
      </c>
      <c r="O52" s="31">
        <v>1200000</v>
      </c>
      <c r="P52" s="45">
        <v>1200000</v>
      </c>
      <c r="Q52" s="63">
        <f t="shared" si="0"/>
        <v>14880000</v>
      </c>
      <c r="R52" s="64">
        <v>600000</v>
      </c>
      <c r="S52" s="65">
        <f t="shared" si="1"/>
        <v>640000</v>
      </c>
      <c r="T52" s="66"/>
      <c r="U52" s="67"/>
      <c r="V52" s="68"/>
    </row>
    <row r="53" spans="1:22" s="2" customFormat="1" ht="16.8" x14ac:dyDescent="0.3">
      <c r="A53" s="61">
        <v>40</v>
      </c>
      <c r="B53" s="29">
        <v>3734980</v>
      </c>
      <c r="C53" s="32" t="s">
        <v>65</v>
      </c>
      <c r="D53" s="62" t="s">
        <v>153</v>
      </c>
      <c r="E53" s="31">
        <v>1200000</v>
      </c>
      <c r="F53" s="44">
        <v>1200000</v>
      </c>
      <c r="G53" s="44">
        <v>1200000</v>
      </c>
      <c r="H53" s="44">
        <v>1200000</v>
      </c>
      <c r="I53" s="44">
        <v>1200000</v>
      </c>
      <c r="J53" s="44">
        <v>1200000</v>
      </c>
      <c r="K53" s="31">
        <v>480000</v>
      </c>
      <c r="L53" s="44">
        <v>0</v>
      </c>
      <c r="M53" s="44">
        <v>1200000</v>
      </c>
      <c r="N53" s="31">
        <v>1200000</v>
      </c>
      <c r="O53" s="31">
        <v>1200000</v>
      </c>
      <c r="P53" s="45">
        <v>1200000</v>
      </c>
      <c r="Q53" s="63">
        <f t="shared" si="0"/>
        <v>12480000</v>
      </c>
      <c r="R53" s="64"/>
      <c r="S53" s="65">
        <f t="shared" si="1"/>
        <v>1040000</v>
      </c>
      <c r="T53" s="66"/>
      <c r="U53" s="67"/>
      <c r="V53" s="68"/>
    </row>
    <row r="54" spans="1:22" s="2" customFormat="1" ht="40.799999999999997" x14ac:dyDescent="0.3">
      <c r="A54" s="61">
        <v>41</v>
      </c>
      <c r="B54" s="29">
        <v>4649813</v>
      </c>
      <c r="C54" s="30" t="s">
        <v>66</v>
      </c>
      <c r="D54" s="62" t="s">
        <v>142</v>
      </c>
      <c r="E54" s="31">
        <v>1200000</v>
      </c>
      <c r="F54" s="44">
        <v>1200000</v>
      </c>
      <c r="G54" s="44">
        <v>1200000</v>
      </c>
      <c r="H54" s="44">
        <v>1200000</v>
      </c>
      <c r="I54" s="44">
        <v>1200000</v>
      </c>
      <c r="J54" s="44">
        <v>1200000</v>
      </c>
      <c r="K54" s="31">
        <v>1200000</v>
      </c>
      <c r="L54" s="44">
        <v>1200000</v>
      </c>
      <c r="M54" s="44">
        <v>1200000</v>
      </c>
      <c r="N54" s="31">
        <v>1200000</v>
      </c>
      <c r="O54" s="31">
        <v>1200000</v>
      </c>
      <c r="P54" s="45">
        <v>1200000</v>
      </c>
      <c r="Q54" s="63">
        <f t="shared" si="0"/>
        <v>14400000</v>
      </c>
      <c r="R54" s="64"/>
      <c r="S54" s="65">
        <f t="shared" si="1"/>
        <v>1200000</v>
      </c>
      <c r="T54" s="66"/>
      <c r="U54" s="67"/>
      <c r="V54" s="68"/>
    </row>
    <row r="55" spans="1:22" s="2" customFormat="1" ht="30.6" x14ac:dyDescent="0.3">
      <c r="A55" s="61">
        <v>42</v>
      </c>
      <c r="B55" s="29">
        <v>4644430</v>
      </c>
      <c r="C55" s="30" t="s">
        <v>67</v>
      </c>
      <c r="D55" s="62" t="s">
        <v>154</v>
      </c>
      <c r="E55" s="31">
        <v>1200000</v>
      </c>
      <c r="F55" s="44">
        <v>1200000</v>
      </c>
      <c r="G55" s="44">
        <v>1200000</v>
      </c>
      <c r="H55" s="44">
        <v>1200000</v>
      </c>
      <c r="I55" s="44">
        <v>1200000</v>
      </c>
      <c r="J55" s="44">
        <v>1200000</v>
      </c>
      <c r="K55" s="31">
        <v>1200000</v>
      </c>
      <c r="L55" s="44">
        <v>1200000</v>
      </c>
      <c r="M55" s="44">
        <v>1200000</v>
      </c>
      <c r="N55" s="31">
        <v>1200000</v>
      </c>
      <c r="O55" s="31">
        <v>1200000</v>
      </c>
      <c r="P55" s="45">
        <v>1200000</v>
      </c>
      <c r="Q55" s="63">
        <f t="shared" si="0"/>
        <v>14400000</v>
      </c>
      <c r="R55" s="64"/>
      <c r="S55" s="65">
        <f t="shared" si="1"/>
        <v>1200000</v>
      </c>
      <c r="T55" s="66"/>
      <c r="U55" s="67"/>
      <c r="V55" s="68"/>
    </row>
    <row r="56" spans="1:22" s="2" customFormat="1" ht="30.6" x14ac:dyDescent="0.3">
      <c r="A56" s="61">
        <v>43</v>
      </c>
      <c r="B56" s="11">
        <v>754913</v>
      </c>
      <c r="C56" s="30" t="s">
        <v>68</v>
      </c>
      <c r="D56" s="62" t="s">
        <v>131</v>
      </c>
      <c r="E56" s="31">
        <v>1200000</v>
      </c>
      <c r="F56" s="44">
        <v>1200000</v>
      </c>
      <c r="G56" s="44">
        <v>1200000</v>
      </c>
      <c r="H56" s="44">
        <v>1200000</v>
      </c>
      <c r="I56" s="44">
        <v>1200000</v>
      </c>
      <c r="J56" s="44">
        <v>1200000</v>
      </c>
      <c r="K56" s="31">
        <v>1200000</v>
      </c>
      <c r="L56" s="44">
        <v>1200000</v>
      </c>
      <c r="M56" s="44">
        <v>0</v>
      </c>
      <c r="N56" s="31">
        <v>0</v>
      </c>
      <c r="O56" s="31">
        <v>0</v>
      </c>
      <c r="P56" s="45">
        <v>1200000</v>
      </c>
      <c r="Q56" s="63">
        <f t="shared" si="0"/>
        <v>10800000</v>
      </c>
      <c r="R56" s="64"/>
      <c r="S56" s="65">
        <f t="shared" si="1"/>
        <v>900000</v>
      </c>
      <c r="T56" s="66"/>
      <c r="U56" s="67"/>
      <c r="V56" s="68"/>
    </row>
    <row r="57" spans="1:22" s="2" customFormat="1" ht="20.399999999999999" x14ac:dyDescent="0.3">
      <c r="A57" s="61">
        <v>44</v>
      </c>
      <c r="B57" s="29">
        <v>5009040</v>
      </c>
      <c r="C57" s="30" t="s">
        <v>69</v>
      </c>
      <c r="D57" s="62" t="s">
        <v>155</v>
      </c>
      <c r="E57" s="31">
        <v>800000</v>
      </c>
      <c r="F57" s="44">
        <v>1200000</v>
      </c>
      <c r="G57" s="44">
        <v>1200000</v>
      </c>
      <c r="H57" s="44">
        <v>1200000</v>
      </c>
      <c r="I57" s="44">
        <v>1200000</v>
      </c>
      <c r="J57" s="44">
        <v>1200000</v>
      </c>
      <c r="K57" s="31">
        <v>1200000</v>
      </c>
      <c r="L57" s="44">
        <v>1200000</v>
      </c>
      <c r="M57" s="31">
        <v>1200000</v>
      </c>
      <c r="N57" s="31">
        <v>1200000</v>
      </c>
      <c r="O57" s="31">
        <v>1200000</v>
      </c>
      <c r="P57" s="45">
        <v>1200000</v>
      </c>
      <c r="Q57" s="63">
        <f t="shared" si="0"/>
        <v>14000000</v>
      </c>
      <c r="R57" s="64"/>
      <c r="S57" s="65">
        <f t="shared" si="1"/>
        <v>1166666.6666666667</v>
      </c>
      <c r="T57" s="66"/>
      <c r="U57" s="67"/>
      <c r="V57" s="68"/>
    </row>
    <row r="58" spans="1:22" s="2" customFormat="1" ht="30.6" x14ac:dyDescent="0.3">
      <c r="A58" s="61">
        <v>45</v>
      </c>
      <c r="B58" s="29">
        <v>938060</v>
      </c>
      <c r="C58" s="30" t="s">
        <v>70</v>
      </c>
      <c r="D58" s="62" t="s">
        <v>134</v>
      </c>
      <c r="E58" s="31">
        <v>1200000</v>
      </c>
      <c r="F58" s="44">
        <v>1200000</v>
      </c>
      <c r="G58" s="44">
        <v>1200000</v>
      </c>
      <c r="H58" s="44">
        <v>1200000</v>
      </c>
      <c r="I58" s="44">
        <v>1200000</v>
      </c>
      <c r="J58" s="44">
        <v>1200000</v>
      </c>
      <c r="K58" s="31">
        <v>1260000</v>
      </c>
      <c r="L58" s="31">
        <v>1395000</v>
      </c>
      <c r="M58" s="31">
        <v>1395000</v>
      </c>
      <c r="N58" s="31">
        <v>1485000</v>
      </c>
      <c r="O58" s="31">
        <v>1395000</v>
      </c>
      <c r="P58" s="45">
        <f>45000*26</f>
        <v>1170000</v>
      </c>
      <c r="Q58" s="63">
        <f t="shared" si="0"/>
        <v>15300000</v>
      </c>
      <c r="R58" s="64"/>
      <c r="S58" s="65">
        <f t="shared" si="1"/>
        <v>1275000</v>
      </c>
      <c r="T58" s="66"/>
      <c r="U58" s="67"/>
      <c r="V58" s="68"/>
    </row>
    <row r="59" spans="1:22" s="2" customFormat="1" ht="30.6" x14ac:dyDescent="0.3">
      <c r="A59" s="61">
        <v>46</v>
      </c>
      <c r="B59" s="11">
        <v>4653830</v>
      </c>
      <c r="C59" s="30" t="s">
        <v>71</v>
      </c>
      <c r="D59" s="62" t="s">
        <v>156</v>
      </c>
      <c r="E59" s="31">
        <v>1200000</v>
      </c>
      <c r="F59" s="44">
        <v>1200000</v>
      </c>
      <c r="G59" s="44">
        <v>1200000</v>
      </c>
      <c r="H59" s="44">
        <v>1200000</v>
      </c>
      <c r="I59" s="44">
        <v>1200000</v>
      </c>
      <c r="J59" s="44">
        <v>1200000</v>
      </c>
      <c r="K59" s="31">
        <v>480000</v>
      </c>
      <c r="L59" s="44">
        <v>0</v>
      </c>
      <c r="M59" s="44">
        <v>1200000</v>
      </c>
      <c r="N59" s="31">
        <v>1200000</v>
      </c>
      <c r="O59" s="31">
        <v>1200000</v>
      </c>
      <c r="P59" s="45">
        <v>1200000</v>
      </c>
      <c r="Q59" s="63">
        <f t="shared" si="0"/>
        <v>12480000</v>
      </c>
      <c r="R59" s="64"/>
      <c r="S59" s="65">
        <f t="shared" si="1"/>
        <v>1040000</v>
      </c>
      <c r="T59" s="66"/>
      <c r="U59" s="67"/>
      <c r="V59" s="68"/>
    </row>
    <row r="60" spans="1:22" s="2" customFormat="1" ht="20.399999999999999" x14ac:dyDescent="0.3">
      <c r="A60" s="61">
        <v>47</v>
      </c>
      <c r="B60" s="11">
        <v>2628746</v>
      </c>
      <c r="C60" s="30" t="s">
        <v>72</v>
      </c>
      <c r="D60" s="62" t="s">
        <v>134</v>
      </c>
      <c r="E60" s="31">
        <v>1200000</v>
      </c>
      <c r="F60" s="44">
        <v>1200000</v>
      </c>
      <c r="G60" s="44">
        <v>1200000</v>
      </c>
      <c r="H60" s="44">
        <v>1200000</v>
      </c>
      <c r="I60" s="44">
        <v>1200000</v>
      </c>
      <c r="J60" s="44">
        <v>1200000</v>
      </c>
      <c r="K60" s="31">
        <v>1200000</v>
      </c>
      <c r="L60" s="44">
        <v>1200000</v>
      </c>
      <c r="M60" s="44">
        <v>1200000</v>
      </c>
      <c r="N60" s="31">
        <v>1200000</v>
      </c>
      <c r="O60" s="31">
        <v>1200000</v>
      </c>
      <c r="P60" s="45">
        <v>1200000</v>
      </c>
      <c r="Q60" s="63">
        <f t="shared" si="0"/>
        <v>14400000</v>
      </c>
      <c r="R60" s="64"/>
      <c r="S60" s="65">
        <f t="shared" si="1"/>
        <v>1200000</v>
      </c>
      <c r="T60" s="66"/>
      <c r="U60" s="67"/>
      <c r="V60" s="68"/>
    </row>
    <row r="61" spans="1:22" s="2" customFormat="1" ht="20.399999999999999" x14ac:dyDescent="0.3">
      <c r="A61" s="61">
        <v>48</v>
      </c>
      <c r="B61" s="33">
        <v>829682</v>
      </c>
      <c r="C61" s="34" t="s">
        <v>73</v>
      </c>
      <c r="D61" s="62" t="s">
        <v>157</v>
      </c>
      <c r="E61" s="31">
        <v>1200000</v>
      </c>
      <c r="F61" s="44">
        <v>1200000</v>
      </c>
      <c r="G61" s="44">
        <v>1200000</v>
      </c>
      <c r="H61" s="44">
        <v>1200000</v>
      </c>
      <c r="I61" s="44">
        <v>1200000</v>
      </c>
      <c r="J61" s="44">
        <v>1200000</v>
      </c>
      <c r="K61" s="31">
        <v>1200000</v>
      </c>
      <c r="L61" s="44">
        <v>1200000</v>
      </c>
      <c r="M61" s="44">
        <v>1200000</v>
      </c>
      <c r="N61" s="31">
        <v>1200000</v>
      </c>
      <c r="O61" s="31">
        <v>1200000</v>
      </c>
      <c r="P61" s="45">
        <v>1200000</v>
      </c>
      <c r="Q61" s="63">
        <f t="shared" si="0"/>
        <v>14400000</v>
      </c>
      <c r="R61" s="64"/>
      <c r="S61" s="65">
        <f t="shared" si="1"/>
        <v>1200000</v>
      </c>
      <c r="T61" s="66"/>
      <c r="U61" s="67"/>
      <c r="V61" s="68"/>
    </row>
    <row r="62" spans="1:22" s="2" customFormat="1" ht="20.399999999999999" x14ac:dyDescent="0.3">
      <c r="A62" s="61">
        <v>49</v>
      </c>
      <c r="B62" s="35">
        <v>1252574</v>
      </c>
      <c r="C62" s="34" t="s">
        <v>74</v>
      </c>
      <c r="D62" s="62" t="s">
        <v>158</v>
      </c>
      <c r="E62" s="31">
        <v>1200000</v>
      </c>
      <c r="F62" s="44">
        <v>1200000</v>
      </c>
      <c r="G62" s="31">
        <v>1200000</v>
      </c>
      <c r="H62" s="73">
        <v>1200000</v>
      </c>
      <c r="I62" s="44">
        <v>1200000</v>
      </c>
      <c r="J62" s="44">
        <v>1200000</v>
      </c>
      <c r="K62" s="31">
        <v>1200000</v>
      </c>
      <c r="L62" s="44">
        <v>1200000</v>
      </c>
      <c r="M62" s="44">
        <v>1200000</v>
      </c>
      <c r="N62" s="31">
        <v>1200000</v>
      </c>
      <c r="O62" s="31">
        <v>1200000</v>
      </c>
      <c r="P62" s="45">
        <v>1200000</v>
      </c>
      <c r="Q62" s="63">
        <f t="shared" si="0"/>
        <v>14400000</v>
      </c>
      <c r="R62" s="64"/>
      <c r="S62" s="65">
        <f t="shared" si="1"/>
        <v>1200000</v>
      </c>
      <c r="T62" s="66"/>
      <c r="U62" s="67"/>
      <c r="V62" s="68"/>
    </row>
    <row r="63" spans="1:22" s="2" customFormat="1" ht="40.799999999999997" x14ac:dyDescent="0.3">
      <c r="A63" s="61">
        <v>50</v>
      </c>
      <c r="B63" s="33">
        <v>1565264</v>
      </c>
      <c r="C63" s="34" t="s">
        <v>75</v>
      </c>
      <c r="D63" s="62" t="s">
        <v>155</v>
      </c>
      <c r="E63" s="44">
        <v>0</v>
      </c>
      <c r="F63" s="44">
        <v>0</v>
      </c>
      <c r="G63" s="69">
        <v>0</v>
      </c>
      <c r="H63" s="69">
        <v>0</v>
      </c>
      <c r="I63" s="69">
        <v>1200000</v>
      </c>
      <c r="J63" s="69">
        <v>1200000</v>
      </c>
      <c r="K63" s="71">
        <v>1200000</v>
      </c>
      <c r="L63" s="69">
        <v>1200000</v>
      </c>
      <c r="M63" s="69">
        <v>0</v>
      </c>
      <c r="N63" s="71">
        <v>0</v>
      </c>
      <c r="O63" s="71">
        <v>0</v>
      </c>
      <c r="P63" s="74">
        <v>1200000</v>
      </c>
      <c r="Q63" s="63">
        <f t="shared" si="0"/>
        <v>6000000</v>
      </c>
      <c r="R63" s="70"/>
      <c r="S63" s="65">
        <f t="shared" si="1"/>
        <v>500000</v>
      </c>
      <c r="T63" s="66"/>
      <c r="U63" s="67"/>
      <c r="V63" s="68"/>
    </row>
    <row r="64" spans="1:22" s="2" customFormat="1" ht="40.799999999999997" x14ac:dyDescent="0.3">
      <c r="A64" s="61">
        <v>51</v>
      </c>
      <c r="B64" s="31">
        <v>5107564</v>
      </c>
      <c r="C64" s="30" t="s">
        <v>76</v>
      </c>
      <c r="D64" s="62" t="s">
        <v>159</v>
      </c>
      <c r="E64" s="75">
        <v>0</v>
      </c>
      <c r="F64" s="69">
        <v>0</v>
      </c>
      <c r="G64" s="69">
        <v>0</v>
      </c>
      <c r="H64" s="69">
        <v>0</v>
      </c>
      <c r="I64" s="69">
        <v>0</v>
      </c>
      <c r="J64" s="69">
        <v>1200000</v>
      </c>
      <c r="K64" s="71">
        <v>1200000</v>
      </c>
      <c r="L64" s="69">
        <v>1200000</v>
      </c>
      <c r="M64" s="69">
        <v>1200000</v>
      </c>
      <c r="N64" s="71">
        <v>1200000</v>
      </c>
      <c r="O64" s="71">
        <v>1200000</v>
      </c>
      <c r="P64" s="74">
        <v>1200000</v>
      </c>
      <c r="Q64" s="63">
        <f t="shared" si="0"/>
        <v>8400000</v>
      </c>
      <c r="R64" s="70"/>
      <c r="S64" s="65">
        <f t="shared" si="1"/>
        <v>700000</v>
      </c>
      <c r="T64" s="66"/>
      <c r="U64" s="67"/>
      <c r="V64" s="68"/>
    </row>
    <row r="65" spans="1:22" s="2" customFormat="1" ht="40.799999999999997" x14ac:dyDescent="0.3">
      <c r="A65" s="61">
        <v>52</v>
      </c>
      <c r="B65" s="36">
        <v>3202639</v>
      </c>
      <c r="C65" s="34" t="s">
        <v>77</v>
      </c>
      <c r="D65" s="62" t="s">
        <v>155</v>
      </c>
      <c r="E65" s="31">
        <v>0</v>
      </c>
      <c r="F65" s="44">
        <v>0</v>
      </c>
      <c r="G65" s="71">
        <v>800000</v>
      </c>
      <c r="H65" s="44">
        <v>1200000</v>
      </c>
      <c r="I65" s="44">
        <v>1200000</v>
      </c>
      <c r="J65" s="44">
        <v>1200000</v>
      </c>
      <c r="K65" s="31">
        <v>480000</v>
      </c>
      <c r="L65" s="44">
        <v>0</v>
      </c>
      <c r="M65" s="44">
        <v>0</v>
      </c>
      <c r="N65" s="31">
        <v>0</v>
      </c>
      <c r="O65" s="31">
        <v>960000</v>
      </c>
      <c r="P65" s="44">
        <v>1200000</v>
      </c>
      <c r="Q65" s="63">
        <f t="shared" si="0"/>
        <v>7040000</v>
      </c>
      <c r="R65" s="70"/>
      <c r="S65" s="65">
        <f t="shared" si="1"/>
        <v>586666.66666666663</v>
      </c>
      <c r="T65" s="66"/>
      <c r="U65" s="67"/>
      <c r="V65" s="68"/>
    </row>
    <row r="66" spans="1:22" s="2" customFormat="1" ht="16.8" x14ac:dyDescent="0.3">
      <c r="A66" s="61">
        <v>53</v>
      </c>
      <c r="B66" s="29">
        <v>991940</v>
      </c>
      <c r="C66" s="32" t="s">
        <v>78</v>
      </c>
      <c r="D66" s="62" t="s">
        <v>160</v>
      </c>
      <c r="E66" s="31">
        <v>1250000</v>
      </c>
      <c r="F66" s="44">
        <v>1250000</v>
      </c>
      <c r="G66" s="44">
        <v>1250000</v>
      </c>
      <c r="H66" s="44">
        <v>1250000</v>
      </c>
      <c r="I66" s="31">
        <v>1250000</v>
      </c>
      <c r="J66" s="44">
        <v>1250000</v>
      </c>
      <c r="K66" s="31">
        <v>1250000</v>
      </c>
      <c r="L66" s="44">
        <v>1250000</v>
      </c>
      <c r="M66" s="44">
        <v>1250000</v>
      </c>
      <c r="N66" s="31">
        <v>1250000</v>
      </c>
      <c r="O66" s="31">
        <v>1250000</v>
      </c>
      <c r="P66" s="45">
        <v>1250000</v>
      </c>
      <c r="Q66" s="63">
        <f t="shared" si="0"/>
        <v>15000000</v>
      </c>
      <c r="R66" s="64"/>
      <c r="S66" s="65">
        <f t="shared" si="1"/>
        <v>1250000</v>
      </c>
      <c r="T66" s="66"/>
      <c r="U66" s="67"/>
      <c r="V66" s="68"/>
    </row>
    <row r="67" spans="1:22" s="2" customFormat="1" ht="30.6" x14ac:dyDescent="0.3">
      <c r="A67" s="61">
        <v>54</v>
      </c>
      <c r="B67" s="29">
        <v>1112488</v>
      </c>
      <c r="C67" s="30" t="s">
        <v>79</v>
      </c>
      <c r="D67" s="62" t="s">
        <v>148</v>
      </c>
      <c r="E67" s="31">
        <v>1300000</v>
      </c>
      <c r="F67" s="44">
        <v>1300000</v>
      </c>
      <c r="G67" s="31">
        <f>1300000+260000</f>
        <v>1560000</v>
      </c>
      <c r="H67" s="44">
        <v>1300000</v>
      </c>
      <c r="I67" s="44">
        <v>1300000</v>
      </c>
      <c r="J67" s="44">
        <v>1300000</v>
      </c>
      <c r="K67" s="31">
        <v>1300000</v>
      </c>
      <c r="L67" s="44">
        <v>1300000</v>
      </c>
      <c r="M67" s="44">
        <v>1300000</v>
      </c>
      <c r="N67" s="31">
        <v>1300000</v>
      </c>
      <c r="O67" s="31">
        <f>1300000+250000</f>
        <v>1550000</v>
      </c>
      <c r="P67" s="45">
        <v>1300000</v>
      </c>
      <c r="Q67" s="63">
        <f t="shared" si="0"/>
        <v>16110000</v>
      </c>
      <c r="R67" s="64"/>
      <c r="S67" s="65">
        <f t="shared" si="1"/>
        <v>1342500</v>
      </c>
      <c r="T67" s="66"/>
      <c r="U67" s="67"/>
      <c r="V67" s="68"/>
    </row>
    <row r="68" spans="1:22" s="2" customFormat="1" ht="30.6" x14ac:dyDescent="0.3">
      <c r="A68" s="61">
        <v>55</v>
      </c>
      <c r="B68" s="29">
        <v>2251391</v>
      </c>
      <c r="C68" s="30" t="s">
        <v>80</v>
      </c>
      <c r="D68" s="62" t="s">
        <v>161</v>
      </c>
      <c r="E68" s="31">
        <v>1300000</v>
      </c>
      <c r="F68" s="44">
        <v>1300000</v>
      </c>
      <c r="G68" s="44">
        <v>1300000</v>
      </c>
      <c r="H68" s="44">
        <v>1300000</v>
      </c>
      <c r="I68" s="44">
        <v>1300000</v>
      </c>
      <c r="J68" s="44">
        <v>1300000</v>
      </c>
      <c r="K68" s="31">
        <v>1000000</v>
      </c>
      <c r="L68" s="44">
        <v>1000000</v>
      </c>
      <c r="M68" s="44">
        <v>1000000</v>
      </c>
      <c r="N68" s="31">
        <v>1000000</v>
      </c>
      <c r="O68" s="31">
        <v>1000000</v>
      </c>
      <c r="P68" s="45">
        <v>1000000</v>
      </c>
      <c r="Q68" s="63">
        <f t="shared" si="0"/>
        <v>13800000</v>
      </c>
      <c r="R68" s="64"/>
      <c r="S68" s="65">
        <f t="shared" si="1"/>
        <v>1150000</v>
      </c>
      <c r="T68" s="66"/>
      <c r="U68" s="67"/>
      <c r="V68" s="68"/>
    </row>
    <row r="69" spans="1:22" s="2" customFormat="1" ht="40.799999999999997" x14ac:dyDescent="0.3">
      <c r="A69" s="61">
        <v>56</v>
      </c>
      <c r="B69" s="29">
        <v>2990451</v>
      </c>
      <c r="C69" s="30" t="s">
        <v>81</v>
      </c>
      <c r="D69" s="62" t="s">
        <v>162</v>
      </c>
      <c r="E69" s="31">
        <v>1500000</v>
      </c>
      <c r="F69" s="44">
        <v>1500000</v>
      </c>
      <c r="G69" s="44">
        <v>1500000</v>
      </c>
      <c r="H69" s="44">
        <v>1500000</v>
      </c>
      <c r="I69" s="44">
        <v>1500000</v>
      </c>
      <c r="J69" s="44">
        <v>1500000</v>
      </c>
      <c r="K69" s="31">
        <v>1500000</v>
      </c>
      <c r="L69" s="44">
        <v>1500000</v>
      </c>
      <c r="M69" s="44">
        <v>1500000</v>
      </c>
      <c r="N69" s="31">
        <v>1500000</v>
      </c>
      <c r="O69" s="31">
        <v>1500000</v>
      </c>
      <c r="P69" s="45">
        <v>1500000</v>
      </c>
      <c r="Q69" s="63">
        <f t="shared" si="0"/>
        <v>18000000</v>
      </c>
      <c r="R69" s="64"/>
      <c r="S69" s="65">
        <f t="shared" si="1"/>
        <v>1500000</v>
      </c>
      <c r="T69" s="66"/>
      <c r="U69" s="67"/>
      <c r="V69" s="68"/>
    </row>
    <row r="70" spans="1:22" s="2" customFormat="1" ht="40.799999999999997" x14ac:dyDescent="0.3">
      <c r="A70" s="61">
        <v>57</v>
      </c>
      <c r="B70" s="29">
        <v>2390986</v>
      </c>
      <c r="C70" s="30" t="s">
        <v>82</v>
      </c>
      <c r="D70" s="62" t="s">
        <v>154</v>
      </c>
      <c r="E70" s="31">
        <v>1500000</v>
      </c>
      <c r="F70" s="44">
        <v>1500000</v>
      </c>
      <c r="G70" s="44">
        <v>1500000</v>
      </c>
      <c r="H70" s="44">
        <v>1500000</v>
      </c>
      <c r="I70" s="44">
        <v>1500000</v>
      </c>
      <c r="J70" s="44">
        <v>1500000</v>
      </c>
      <c r="K70" s="31">
        <v>600000</v>
      </c>
      <c r="L70" s="44">
        <v>650000</v>
      </c>
      <c r="M70" s="44">
        <v>1500000</v>
      </c>
      <c r="N70" s="31">
        <v>1500000</v>
      </c>
      <c r="O70" s="31">
        <v>1500000</v>
      </c>
      <c r="P70" s="45">
        <v>1500000</v>
      </c>
      <c r="Q70" s="63">
        <f t="shared" si="0"/>
        <v>16250000</v>
      </c>
      <c r="R70" s="64"/>
      <c r="S70" s="65">
        <f t="shared" si="1"/>
        <v>1354166.6666666667</v>
      </c>
      <c r="T70" s="66"/>
      <c r="U70" s="67"/>
      <c r="V70" s="68"/>
    </row>
    <row r="71" spans="1:22" s="2" customFormat="1" ht="40.799999999999997" x14ac:dyDescent="0.3">
      <c r="A71" s="61">
        <v>58</v>
      </c>
      <c r="B71" s="29">
        <v>3520117</v>
      </c>
      <c r="C71" s="30" t="s">
        <v>83</v>
      </c>
      <c r="D71" s="62" t="s">
        <v>163</v>
      </c>
      <c r="E71" s="31">
        <v>1500000</v>
      </c>
      <c r="F71" s="44">
        <v>1500000</v>
      </c>
      <c r="G71" s="44">
        <v>1500000</v>
      </c>
      <c r="H71" s="44">
        <v>1500000</v>
      </c>
      <c r="I71" s="44">
        <v>1500000</v>
      </c>
      <c r="J71" s="44">
        <v>1500000</v>
      </c>
      <c r="K71" s="31">
        <v>1500000</v>
      </c>
      <c r="L71" s="44">
        <v>1500000</v>
      </c>
      <c r="M71" s="44">
        <v>1500000</v>
      </c>
      <c r="N71" s="31">
        <v>1500000</v>
      </c>
      <c r="O71" s="31">
        <v>1500000</v>
      </c>
      <c r="P71" s="45">
        <v>1500000</v>
      </c>
      <c r="Q71" s="63">
        <f t="shared" si="0"/>
        <v>18000000</v>
      </c>
      <c r="R71" s="64">
        <v>750000</v>
      </c>
      <c r="S71" s="65">
        <f t="shared" si="1"/>
        <v>750000</v>
      </c>
      <c r="T71" s="66"/>
      <c r="U71" s="67"/>
      <c r="V71" s="68"/>
    </row>
    <row r="72" spans="1:22" s="2" customFormat="1" ht="20.399999999999999" x14ac:dyDescent="0.3">
      <c r="A72" s="61">
        <v>59</v>
      </c>
      <c r="B72" s="11">
        <v>1420445</v>
      </c>
      <c r="C72" s="30" t="s">
        <v>84</v>
      </c>
      <c r="D72" s="62" t="s">
        <v>136</v>
      </c>
      <c r="E72" s="31">
        <v>1500000</v>
      </c>
      <c r="F72" s="44">
        <v>1500000</v>
      </c>
      <c r="G72" s="44">
        <v>1500000</v>
      </c>
      <c r="H72" s="44">
        <v>1500000</v>
      </c>
      <c r="I72" s="44">
        <v>1500000</v>
      </c>
      <c r="J72" s="44">
        <v>1500000</v>
      </c>
      <c r="K72" s="31">
        <v>1500000</v>
      </c>
      <c r="L72" s="44">
        <v>1500000</v>
      </c>
      <c r="M72" s="44">
        <v>1500000</v>
      </c>
      <c r="N72" s="31">
        <v>0</v>
      </c>
      <c r="O72" s="31">
        <v>0</v>
      </c>
      <c r="P72" s="45">
        <v>0</v>
      </c>
      <c r="Q72" s="63">
        <f t="shared" si="0"/>
        <v>13500000</v>
      </c>
      <c r="R72" s="64"/>
      <c r="S72" s="65">
        <f t="shared" si="1"/>
        <v>1125000</v>
      </c>
      <c r="T72" s="66"/>
      <c r="U72" s="67"/>
      <c r="V72" s="68"/>
    </row>
    <row r="73" spans="1:22" s="2" customFormat="1" ht="20.399999999999999" x14ac:dyDescent="0.3">
      <c r="A73" s="61">
        <v>60</v>
      </c>
      <c r="B73" s="11">
        <v>935946</v>
      </c>
      <c r="C73" s="30" t="s">
        <v>85</v>
      </c>
      <c r="D73" s="62" t="s">
        <v>148</v>
      </c>
      <c r="E73" s="31">
        <v>1500000</v>
      </c>
      <c r="F73" s="44">
        <v>1500000</v>
      </c>
      <c r="G73" s="44">
        <f>1500000+300000</f>
        <v>1800000</v>
      </c>
      <c r="H73" s="44">
        <v>1500000</v>
      </c>
      <c r="I73" s="44">
        <v>1500000</v>
      </c>
      <c r="J73" s="44">
        <v>1500000</v>
      </c>
      <c r="K73" s="31">
        <v>1500000</v>
      </c>
      <c r="L73" s="44">
        <v>1500000</v>
      </c>
      <c r="M73" s="44">
        <v>1500000</v>
      </c>
      <c r="N73" s="31">
        <v>1500000</v>
      </c>
      <c r="O73" s="31">
        <f>1500000+350000</f>
        <v>1850000</v>
      </c>
      <c r="P73" s="45">
        <v>1500000</v>
      </c>
      <c r="Q73" s="63">
        <f t="shared" si="0"/>
        <v>18650000</v>
      </c>
      <c r="R73" s="64"/>
      <c r="S73" s="65">
        <f t="shared" si="1"/>
        <v>1554166.6666666667</v>
      </c>
      <c r="T73" s="66"/>
      <c r="U73" s="67"/>
      <c r="V73" s="68"/>
    </row>
    <row r="74" spans="1:22" s="2" customFormat="1" ht="30.6" x14ac:dyDescent="0.3">
      <c r="A74" s="61">
        <v>61</v>
      </c>
      <c r="B74" s="29">
        <v>1290614</v>
      </c>
      <c r="C74" s="30" t="s">
        <v>86</v>
      </c>
      <c r="D74" s="62" t="s">
        <v>164</v>
      </c>
      <c r="E74" s="31">
        <v>1500000</v>
      </c>
      <c r="F74" s="44">
        <v>1500000</v>
      </c>
      <c r="G74" s="44">
        <v>1500000</v>
      </c>
      <c r="H74" s="44">
        <v>1500000</v>
      </c>
      <c r="I74" s="44">
        <v>1500000</v>
      </c>
      <c r="J74" s="44">
        <v>1500000</v>
      </c>
      <c r="K74" s="31">
        <v>1500000</v>
      </c>
      <c r="L74" s="44">
        <v>1500000</v>
      </c>
      <c r="M74" s="44">
        <v>1500000</v>
      </c>
      <c r="N74" s="31">
        <v>1500000</v>
      </c>
      <c r="O74" s="31">
        <v>1500000</v>
      </c>
      <c r="P74" s="45">
        <v>1500000</v>
      </c>
      <c r="Q74" s="63">
        <f t="shared" si="0"/>
        <v>18000000</v>
      </c>
      <c r="R74" s="64"/>
      <c r="S74" s="65">
        <f t="shared" si="1"/>
        <v>1500000</v>
      </c>
      <c r="T74" s="66"/>
      <c r="U74" s="67"/>
      <c r="V74" s="68"/>
    </row>
    <row r="75" spans="1:22" s="2" customFormat="1" ht="30.6" x14ac:dyDescent="0.3">
      <c r="A75" s="61">
        <v>62</v>
      </c>
      <c r="B75" s="29">
        <v>498073</v>
      </c>
      <c r="C75" s="30" t="s">
        <v>87</v>
      </c>
      <c r="D75" s="62" t="s">
        <v>165</v>
      </c>
      <c r="E75" s="31">
        <v>0</v>
      </c>
      <c r="F75" s="44">
        <v>1500000</v>
      </c>
      <c r="G75" s="44">
        <v>1500000</v>
      </c>
      <c r="H75" s="44">
        <v>1500000</v>
      </c>
      <c r="I75" s="44">
        <v>1500000</v>
      </c>
      <c r="J75" s="44">
        <v>1500000</v>
      </c>
      <c r="K75" s="31">
        <v>600000</v>
      </c>
      <c r="L75" s="44">
        <v>1500000</v>
      </c>
      <c r="M75" s="44">
        <v>1500000</v>
      </c>
      <c r="N75" s="31">
        <v>1500000</v>
      </c>
      <c r="O75" s="31">
        <v>1500000</v>
      </c>
      <c r="P75" s="45">
        <v>1500000</v>
      </c>
      <c r="Q75" s="63">
        <f t="shared" si="0"/>
        <v>15600000</v>
      </c>
      <c r="R75" s="64"/>
      <c r="S75" s="65">
        <f t="shared" si="1"/>
        <v>1300000</v>
      </c>
      <c r="T75" s="66"/>
      <c r="U75" s="67"/>
      <c r="V75" s="68"/>
    </row>
    <row r="76" spans="1:22" s="2" customFormat="1" ht="30.6" x14ac:dyDescent="0.3">
      <c r="A76" s="61">
        <v>63</v>
      </c>
      <c r="B76" s="29">
        <v>5885410</v>
      </c>
      <c r="C76" s="30" t="s">
        <v>88</v>
      </c>
      <c r="D76" s="62" t="s">
        <v>166</v>
      </c>
      <c r="E76" s="31">
        <v>0</v>
      </c>
      <c r="F76" s="44">
        <v>1650000</v>
      </c>
      <c r="G76" s="44">
        <v>1500000</v>
      </c>
      <c r="H76" s="44">
        <v>1500000</v>
      </c>
      <c r="I76" s="44">
        <v>1500000</v>
      </c>
      <c r="J76" s="44">
        <v>1500000</v>
      </c>
      <c r="K76" s="31">
        <v>1500000</v>
      </c>
      <c r="L76" s="44">
        <v>1500000</v>
      </c>
      <c r="M76" s="44">
        <v>1500000</v>
      </c>
      <c r="N76" s="31">
        <v>1500000</v>
      </c>
      <c r="O76" s="31">
        <v>1500000</v>
      </c>
      <c r="P76" s="45">
        <v>1500000</v>
      </c>
      <c r="Q76" s="63">
        <f t="shared" si="0"/>
        <v>16650000</v>
      </c>
      <c r="R76" s="64"/>
      <c r="S76" s="65">
        <f t="shared" si="1"/>
        <v>1387500</v>
      </c>
      <c r="T76" s="66"/>
      <c r="U76" s="67"/>
      <c r="V76" s="68"/>
    </row>
    <row r="77" spans="1:22" s="2" customFormat="1" ht="30.6" x14ac:dyDescent="0.3">
      <c r="A77" s="61">
        <v>64</v>
      </c>
      <c r="B77" s="29">
        <v>3496048</v>
      </c>
      <c r="C77" s="30" t="s">
        <v>89</v>
      </c>
      <c r="D77" s="62" t="s">
        <v>156</v>
      </c>
      <c r="E77" s="31">
        <v>1800000</v>
      </c>
      <c r="F77" s="44">
        <v>1800000</v>
      </c>
      <c r="G77" s="44">
        <v>1800000</v>
      </c>
      <c r="H77" s="44">
        <v>1800000</v>
      </c>
      <c r="I77" s="44">
        <v>1800000</v>
      </c>
      <c r="J77" s="44">
        <v>1800000</v>
      </c>
      <c r="K77" s="31">
        <v>1800000</v>
      </c>
      <c r="L77" s="44">
        <v>1800000</v>
      </c>
      <c r="M77" s="44">
        <v>1800000</v>
      </c>
      <c r="N77" s="31">
        <v>1800000</v>
      </c>
      <c r="O77" s="31">
        <v>1800000</v>
      </c>
      <c r="P77" s="45">
        <v>1800000</v>
      </c>
      <c r="Q77" s="63">
        <f t="shared" si="0"/>
        <v>21600000</v>
      </c>
      <c r="R77" s="64"/>
      <c r="S77" s="65">
        <f t="shared" si="1"/>
        <v>1800000</v>
      </c>
      <c r="T77" s="66"/>
      <c r="U77" s="67"/>
      <c r="V77" s="68"/>
    </row>
    <row r="78" spans="1:22" s="2" customFormat="1" ht="20.399999999999999" x14ac:dyDescent="0.3">
      <c r="A78" s="61">
        <v>65</v>
      </c>
      <c r="B78" s="29">
        <v>4243428</v>
      </c>
      <c r="C78" s="30" t="s">
        <v>90</v>
      </c>
      <c r="D78" s="62" t="s">
        <v>167</v>
      </c>
      <c r="E78" s="31">
        <v>1800000</v>
      </c>
      <c r="F78" s="44">
        <v>1800000</v>
      </c>
      <c r="G78" s="44">
        <v>1800000</v>
      </c>
      <c r="H78" s="44">
        <v>1800000</v>
      </c>
      <c r="I78" s="44">
        <v>1800000</v>
      </c>
      <c r="J78" s="44">
        <v>1800000</v>
      </c>
      <c r="K78" s="31">
        <v>1800000</v>
      </c>
      <c r="L78" s="44">
        <v>1800000</v>
      </c>
      <c r="M78" s="44">
        <v>1800000</v>
      </c>
      <c r="N78" s="31">
        <v>1800000</v>
      </c>
      <c r="O78" s="31">
        <v>1800000</v>
      </c>
      <c r="P78" s="45">
        <v>1800000</v>
      </c>
      <c r="Q78" s="63">
        <f t="shared" si="0"/>
        <v>21600000</v>
      </c>
      <c r="R78" s="64"/>
      <c r="S78" s="65">
        <f t="shared" si="1"/>
        <v>1800000</v>
      </c>
      <c r="T78" s="66"/>
      <c r="U78" s="67"/>
      <c r="V78" s="68"/>
    </row>
    <row r="79" spans="1:22" s="2" customFormat="1" ht="30.6" x14ac:dyDescent="0.3">
      <c r="A79" s="61">
        <v>66</v>
      </c>
      <c r="B79" s="29">
        <v>733019</v>
      </c>
      <c r="C79" s="30" t="s">
        <v>91</v>
      </c>
      <c r="D79" s="62" t="s">
        <v>168</v>
      </c>
      <c r="E79" s="31">
        <v>2000000</v>
      </c>
      <c r="F79" s="44">
        <v>2000000</v>
      </c>
      <c r="G79" s="44">
        <f>2000000+400000</f>
        <v>2400000</v>
      </c>
      <c r="H79" s="44">
        <v>2000000</v>
      </c>
      <c r="I79" s="44">
        <v>2000000</v>
      </c>
      <c r="J79" s="44">
        <v>2000000</v>
      </c>
      <c r="K79" s="31">
        <v>2000000</v>
      </c>
      <c r="L79" s="44">
        <v>2000000</v>
      </c>
      <c r="M79" s="44">
        <v>2000000</v>
      </c>
      <c r="N79" s="31">
        <v>2000000</v>
      </c>
      <c r="O79" s="31">
        <v>2000000</v>
      </c>
      <c r="P79" s="45">
        <v>2000000</v>
      </c>
      <c r="Q79" s="63">
        <f t="shared" ref="Q79:Q89" si="2">SUM(E79:P79)</f>
        <v>24400000</v>
      </c>
      <c r="R79" s="64"/>
      <c r="S79" s="65">
        <f t="shared" ref="S79:S89" si="3">(Q79/12)-R79</f>
        <v>2033333.3333333333</v>
      </c>
      <c r="T79" s="66"/>
      <c r="U79" s="67"/>
      <c r="V79" s="68"/>
    </row>
    <row r="80" spans="1:22" s="2" customFormat="1" ht="30.6" x14ac:dyDescent="0.3">
      <c r="A80" s="61">
        <v>67</v>
      </c>
      <c r="B80" s="29">
        <v>3407967</v>
      </c>
      <c r="C80" s="30" t="s">
        <v>92</v>
      </c>
      <c r="D80" s="62" t="s">
        <v>155</v>
      </c>
      <c r="E80" s="31">
        <v>2000000</v>
      </c>
      <c r="F80" s="44">
        <v>2000000</v>
      </c>
      <c r="G80" s="44">
        <v>2000000</v>
      </c>
      <c r="H80" s="44">
        <v>2000000</v>
      </c>
      <c r="I80" s="44">
        <v>2000000</v>
      </c>
      <c r="J80" s="44">
        <v>2000000</v>
      </c>
      <c r="K80" s="31">
        <v>2000000</v>
      </c>
      <c r="L80" s="44">
        <v>2000000</v>
      </c>
      <c r="M80" s="44">
        <v>2000000</v>
      </c>
      <c r="N80" s="31">
        <v>2000000</v>
      </c>
      <c r="O80" s="31">
        <v>2000000</v>
      </c>
      <c r="P80" s="45">
        <v>2000000</v>
      </c>
      <c r="Q80" s="63">
        <f t="shared" si="2"/>
        <v>24000000</v>
      </c>
      <c r="R80" s="64"/>
      <c r="S80" s="65">
        <f t="shared" si="3"/>
        <v>2000000</v>
      </c>
      <c r="T80" s="66"/>
      <c r="U80" s="67"/>
      <c r="V80" s="68"/>
    </row>
    <row r="81" spans="1:22" s="2" customFormat="1" ht="20.399999999999999" x14ac:dyDescent="0.3">
      <c r="A81" s="61">
        <v>68</v>
      </c>
      <c r="B81" s="11">
        <v>2424439</v>
      </c>
      <c r="C81" s="30" t="s">
        <v>93</v>
      </c>
      <c r="D81" s="62" t="s">
        <v>169</v>
      </c>
      <c r="E81" s="31">
        <v>2000000</v>
      </c>
      <c r="F81" s="44">
        <v>2000000</v>
      </c>
      <c r="G81" s="44">
        <v>2000000</v>
      </c>
      <c r="H81" s="44">
        <v>2000000</v>
      </c>
      <c r="I81" s="44">
        <v>2000000</v>
      </c>
      <c r="J81" s="44">
        <v>2000000</v>
      </c>
      <c r="K81" s="31">
        <v>2000000</v>
      </c>
      <c r="L81" s="44">
        <v>2000000</v>
      </c>
      <c r="M81" s="44">
        <v>2000000</v>
      </c>
      <c r="N81" s="31">
        <v>2000000</v>
      </c>
      <c r="O81" s="31">
        <v>2000000</v>
      </c>
      <c r="P81" s="45">
        <v>2000000</v>
      </c>
      <c r="Q81" s="63">
        <f t="shared" si="2"/>
        <v>24000000</v>
      </c>
      <c r="R81" s="64"/>
      <c r="S81" s="65">
        <f t="shared" si="3"/>
        <v>2000000</v>
      </c>
      <c r="T81" s="66"/>
      <c r="U81" s="67"/>
      <c r="V81" s="68"/>
    </row>
    <row r="82" spans="1:22" s="2" customFormat="1" ht="30.6" x14ac:dyDescent="0.3">
      <c r="A82" s="61">
        <v>69</v>
      </c>
      <c r="B82" s="37">
        <v>6172968</v>
      </c>
      <c r="C82" s="38" t="s">
        <v>94</v>
      </c>
      <c r="D82" s="62" t="s">
        <v>170</v>
      </c>
      <c r="E82" s="31">
        <v>900000</v>
      </c>
      <c r="F82" s="44">
        <v>900000</v>
      </c>
      <c r="G82" s="44">
        <v>900000</v>
      </c>
      <c r="H82" s="44">
        <v>900000</v>
      </c>
      <c r="I82" s="44">
        <v>900000</v>
      </c>
      <c r="J82" s="44">
        <v>900000</v>
      </c>
      <c r="K82" s="31">
        <v>900000</v>
      </c>
      <c r="L82" s="44">
        <v>900000</v>
      </c>
      <c r="M82" s="44">
        <v>0</v>
      </c>
      <c r="N82" s="31">
        <v>0</v>
      </c>
      <c r="O82" s="31">
        <v>0</v>
      </c>
      <c r="P82" s="45">
        <v>0</v>
      </c>
      <c r="Q82" s="63">
        <f t="shared" si="2"/>
        <v>7200000</v>
      </c>
      <c r="R82" s="64"/>
      <c r="S82" s="65">
        <f t="shared" si="3"/>
        <v>600000</v>
      </c>
      <c r="T82" s="66"/>
      <c r="U82" s="67"/>
      <c r="V82" s="68"/>
    </row>
    <row r="83" spans="1:22" s="2" customFormat="1" ht="30.6" x14ac:dyDescent="0.3">
      <c r="A83" s="61">
        <v>70</v>
      </c>
      <c r="B83" s="37">
        <v>4206347</v>
      </c>
      <c r="C83" s="38" t="s">
        <v>95</v>
      </c>
      <c r="D83" s="62" t="s">
        <v>171</v>
      </c>
      <c r="E83" s="31">
        <v>900000</v>
      </c>
      <c r="F83" s="44">
        <v>900000</v>
      </c>
      <c r="G83" s="44">
        <v>900000</v>
      </c>
      <c r="H83" s="44">
        <v>900000</v>
      </c>
      <c r="I83" s="44">
        <v>900000</v>
      </c>
      <c r="J83" s="44">
        <v>900000</v>
      </c>
      <c r="K83" s="31">
        <v>360000</v>
      </c>
      <c r="L83" s="44">
        <v>0</v>
      </c>
      <c r="M83" s="44">
        <v>0</v>
      </c>
      <c r="N83" s="31">
        <v>0</v>
      </c>
      <c r="O83" s="31">
        <v>0</v>
      </c>
      <c r="P83" s="45">
        <v>0</v>
      </c>
      <c r="Q83" s="63">
        <f t="shared" si="2"/>
        <v>5760000</v>
      </c>
      <c r="R83" s="64"/>
      <c r="S83" s="65">
        <f t="shared" si="3"/>
        <v>480000</v>
      </c>
      <c r="T83" s="66"/>
      <c r="U83" s="67"/>
      <c r="V83" s="68"/>
    </row>
    <row r="84" spans="1:22" s="2" customFormat="1" ht="20.399999999999999" x14ac:dyDescent="0.3">
      <c r="A84" s="61">
        <v>71</v>
      </c>
      <c r="B84" s="39">
        <v>2844625</v>
      </c>
      <c r="C84" s="38" t="s">
        <v>96</v>
      </c>
      <c r="D84" s="62" t="s">
        <v>172</v>
      </c>
      <c r="E84" s="31">
        <v>1200000</v>
      </c>
      <c r="F84" s="44">
        <v>1200000</v>
      </c>
      <c r="G84" s="44">
        <v>1200000</v>
      </c>
      <c r="H84" s="44">
        <v>1200000</v>
      </c>
      <c r="I84" s="44">
        <v>1200000</v>
      </c>
      <c r="J84" s="44">
        <v>1200000</v>
      </c>
      <c r="K84" s="31">
        <v>1200000</v>
      </c>
      <c r="L84" s="44">
        <v>1200000</v>
      </c>
      <c r="M84" s="44">
        <v>0</v>
      </c>
      <c r="N84" s="31">
        <v>0</v>
      </c>
      <c r="O84" s="31">
        <v>0</v>
      </c>
      <c r="P84" s="45">
        <v>0</v>
      </c>
      <c r="Q84" s="63">
        <f t="shared" si="2"/>
        <v>9600000</v>
      </c>
      <c r="R84" s="64"/>
      <c r="S84" s="65">
        <f t="shared" si="3"/>
        <v>800000</v>
      </c>
      <c r="T84" s="66"/>
      <c r="U84" s="67"/>
      <c r="V84" s="68"/>
    </row>
    <row r="85" spans="1:22" s="2" customFormat="1" ht="30.6" x14ac:dyDescent="0.3">
      <c r="A85" s="61">
        <v>72</v>
      </c>
      <c r="B85" s="39">
        <v>848505</v>
      </c>
      <c r="C85" s="38" t="s">
        <v>97</v>
      </c>
      <c r="D85" s="62" t="s">
        <v>173</v>
      </c>
      <c r="E85" s="31">
        <v>1300000</v>
      </c>
      <c r="F85" s="44">
        <v>1300000</v>
      </c>
      <c r="G85" s="44">
        <v>1300000</v>
      </c>
      <c r="H85" s="44">
        <v>1300000</v>
      </c>
      <c r="I85" s="44">
        <v>1300000</v>
      </c>
      <c r="J85" s="44">
        <v>1300000</v>
      </c>
      <c r="K85" s="31">
        <v>476666.66666666669</v>
      </c>
      <c r="L85" s="44">
        <v>0</v>
      </c>
      <c r="M85" s="44">
        <v>0</v>
      </c>
      <c r="N85" s="31">
        <v>0</v>
      </c>
      <c r="O85" s="31">
        <v>0</v>
      </c>
      <c r="P85" s="45">
        <v>0</v>
      </c>
      <c r="Q85" s="63">
        <f t="shared" si="2"/>
        <v>8276666.666666667</v>
      </c>
      <c r="R85" s="64"/>
      <c r="S85" s="65">
        <f t="shared" si="3"/>
        <v>689722.22222222225</v>
      </c>
      <c r="T85" s="66"/>
      <c r="U85" s="67"/>
      <c r="V85" s="68"/>
    </row>
    <row r="86" spans="1:22" s="2" customFormat="1" ht="30.6" x14ac:dyDescent="0.3">
      <c r="A86" s="61">
        <v>73</v>
      </c>
      <c r="B86" s="39">
        <v>4082069</v>
      </c>
      <c r="C86" s="40" t="s">
        <v>98</v>
      </c>
      <c r="D86" s="62" t="s">
        <v>174</v>
      </c>
      <c r="E86" s="31">
        <v>1300000</v>
      </c>
      <c r="F86" s="44">
        <v>1300000</v>
      </c>
      <c r="G86" s="44">
        <v>1300000</v>
      </c>
      <c r="H86" s="44">
        <v>1300000</v>
      </c>
      <c r="I86" s="44">
        <v>1300000</v>
      </c>
      <c r="J86" s="44">
        <v>1300000</v>
      </c>
      <c r="K86" s="31">
        <v>1300000</v>
      </c>
      <c r="L86" s="44">
        <v>1300000</v>
      </c>
      <c r="M86" s="44">
        <v>0</v>
      </c>
      <c r="N86" s="31">
        <v>0</v>
      </c>
      <c r="O86" s="31">
        <v>0</v>
      </c>
      <c r="P86" s="45">
        <v>0</v>
      </c>
      <c r="Q86" s="63">
        <f t="shared" si="2"/>
        <v>10400000</v>
      </c>
      <c r="R86" s="64"/>
      <c r="S86" s="65">
        <f t="shared" si="3"/>
        <v>866666.66666666663</v>
      </c>
      <c r="T86" s="66"/>
      <c r="U86" s="67"/>
      <c r="V86" s="68"/>
    </row>
    <row r="87" spans="1:22" s="2" customFormat="1" ht="40.799999999999997" x14ac:dyDescent="0.3">
      <c r="A87" s="61">
        <v>74</v>
      </c>
      <c r="B87" s="41">
        <v>5959858</v>
      </c>
      <c r="C87" s="38" t="s">
        <v>99</v>
      </c>
      <c r="D87" s="62" t="s">
        <v>175</v>
      </c>
      <c r="E87" s="44">
        <v>0</v>
      </c>
      <c r="F87" s="44">
        <v>0</v>
      </c>
      <c r="G87" s="71">
        <v>480000</v>
      </c>
      <c r="H87" s="69">
        <v>900000</v>
      </c>
      <c r="I87" s="69">
        <v>900000</v>
      </c>
      <c r="J87" s="69">
        <v>900000</v>
      </c>
      <c r="K87" s="31">
        <v>360000</v>
      </c>
      <c r="L87" s="44">
        <v>0</v>
      </c>
      <c r="M87" s="44">
        <v>900000</v>
      </c>
      <c r="N87" s="31">
        <v>0</v>
      </c>
      <c r="O87" s="31">
        <v>0</v>
      </c>
      <c r="P87" s="74">
        <v>0</v>
      </c>
      <c r="Q87" s="63">
        <f t="shared" si="2"/>
        <v>4440000</v>
      </c>
      <c r="R87" s="70"/>
      <c r="S87" s="65">
        <f t="shared" si="3"/>
        <v>370000</v>
      </c>
      <c r="T87" s="66"/>
      <c r="U87" s="67"/>
      <c r="V87" s="68"/>
    </row>
    <row r="88" spans="1:22" s="2" customFormat="1" x14ac:dyDescent="0.3">
      <c r="A88" s="61">
        <v>75</v>
      </c>
      <c r="B88" s="41">
        <v>3287309</v>
      </c>
      <c r="C88" s="42" t="s">
        <v>100</v>
      </c>
      <c r="D88" s="62" t="s">
        <v>155</v>
      </c>
      <c r="E88" s="44">
        <v>0</v>
      </c>
      <c r="F88" s="44">
        <v>0</v>
      </c>
      <c r="G88" s="69">
        <v>0</v>
      </c>
      <c r="H88" s="69">
        <v>0</v>
      </c>
      <c r="I88" s="69">
        <v>1200000</v>
      </c>
      <c r="J88" s="69">
        <v>1200000</v>
      </c>
      <c r="K88" s="31">
        <v>1170000</v>
      </c>
      <c r="L88" s="31">
        <v>1170000</v>
      </c>
      <c r="M88" s="31">
        <v>1170000</v>
      </c>
      <c r="N88" s="71">
        <v>585000</v>
      </c>
      <c r="O88" s="71">
        <v>0</v>
      </c>
      <c r="P88" s="74">
        <v>0</v>
      </c>
      <c r="Q88" s="63">
        <f t="shared" si="2"/>
        <v>6495000</v>
      </c>
      <c r="R88" s="70"/>
      <c r="S88" s="65">
        <f t="shared" si="3"/>
        <v>541250</v>
      </c>
      <c r="T88" s="66"/>
      <c r="U88" s="67"/>
      <c r="V88" s="68"/>
    </row>
    <row r="89" spans="1:22" s="2" customFormat="1" ht="40.799999999999997" x14ac:dyDescent="0.3">
      <c r="A89" s="61">
        <v>76</v>
      </c>
      <c r="B89" s="43">
        <v>3452864</v>
      </c>
      <c r="C89" s="38" t="s">
        <v>101</v>
      </c>
      <c r="D89" s="62" t="s">
        <v>170</v>
      </c>
      <c r="E89" s="75">
        <v>0</v>
      </c>
      <c r="F89" s="69">
        <v>0</v>
      </c>
      <c r="G89" s="69">
        <v>0</v>
      </c>
      <c r="H89" s="69">
        <v>0</v>
      </c>
      <c r="I89" s="69">
        <v>0</v>
      </c>
      <c r="J89" s="69">
        <v>1200000</v>
      </c>
      <c r="K89" s="71">
        <v>80000</v>
      </c>
      <c r="L89" s="71">
        <v>0</v>
      </c>
      <c r="M89" s="71">
        <v>1200000</v>
      </c>
      <c r="N89" s="71">
        <v>1200000</v>
      </c>
      <c r="O89" s="71">
        <v>1200000</v>
      </c>
      <c r="P89" s="74">
        <v>0</v>
      </c>
      <c r="Q89" s="63">
        <f t="shared" si="2"/>
        <v>4880000</v>
      </c>
      <c r="R89" s="70"/>
      <c r="S89" s="65">
        <f t="shared" si="3"/>
        <v>406666.66666666669</v>
      </c>
      <c r="T89" s="66"/>
      <c r="U89" s="67"/>
      <c r="V89" s="68"/>
    </row>
    <row r="90" spans="1:22" ht="15.6" x14ac:dyDescent="0.4">
      <c r="A90" s="76" t="s">
        <v>176</v>
      </c>
      <c r="B90" s="77"/>
      <c r="C90" s="77"/>
      <c r="D90" s="78" t="s">
        <v>177</v>
      </c>
      <c r="E90" s="79">
        <f>SUM(E14:E89)</f>
        <v>69143333.333333343</v>
      </c>
      <c r="F90" s="79">
        <f t="shared" ref="F90:R90" si="4">SUM(F14:F89)</f>
        <v>77040000</v>
      </c>
      <c r="G90" s="79">
        <f t="shared" si="4"/>
        <v>80340000</v>
      </c>
      <c r="H90" s="79">
        <f t="shared" si="4"/>
        <v>80200000</v>
      </c>
      <c r="I90" s="79">
        <f t="shared" si="4"/>
        <v>83800000</v>
      </c>
      <c r="J90" s="79">
        <f t="shared" si="4"/>
        <v>86200000</v>
      </c>
      <c r="K90" s="79">
        <f t="shared" si="4"/>
        <v>73611666.666666672</v>
      </c>
      <c r="L90" s="79">
        <f t="shared" si="4"/>
        <v>67010000</v>
      </c>
      <c r="M90" s="79">
        <f t="shared" si="4"/>
        <v>72715000</v>
      </c>
      <c r="N90" s="79">
        <f t="shared" si="4"/>
        <v>72350000</v>
      </c>
      <c r="O90" s="79">
        <f t="shared" si="4"/>
        <v>74071666.666666672</v>
      </c>
      <c r="P90" s="79">
        <f t="shared" si="4"/>
        <v>75206667</v>
      </c>
      <c r="Q90" s="79">
        <f t="shared" si="4"/>
        <v>911688333.66666663</v>
      </c>
      <c r="R90" s="79">
        <f t="shared" si="4"/>
        <v>1350000</v>
      </c>
      <c r="S90" s="80">
        <f>SUM(S14:S89)</f>
        <v>74624027.805555567</v>
      </c>
      <c r="T90" s="81"/>
    </row>
    <row r="91" spans="1:22" ht="15.6" x14ac:dyDescent="0.4">
      <c r="A91" s="82"/>
      <c r="B91" s="82"/>
      <c r="C91" s="82"/>
      <c r="D91" s="82"/>
      <c r="E91" s="83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5"/>
      <c r="R91" s="84"/>
      <c r="S91" s="84"/>
      <c r="T91" s="86"/>
    </row>
    <row r="92" spans="1:22" x14ac:dyDescent="0.3">
      <c r="A92" s="87"/>
      <c r="B92" s="87"/>
      <c r="C92" s="87"/>
      <c r="D92" s="87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90"/>
      <c r="R92" s="89"/>
      <c r="S92" s="89"/>
      <c r="T92" s="81"/>
    </row>
    <row r="93" spans="1:22" x14ac:dyDescent="0.3">
      <c r="B93" s="166"/>
      <c r="C93" s="166"/>
      <c r="D93" s="91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1:22" x14ac:dyDescent="0.3">
      <c r="B94" s="92" t="s">
        <v>178</v>
      </c>
      <c r="C94" s="93"/>
      <c r="D94" s="94"/>
      <c r="F94" s="95"/>
      <c r="G94" s="95"/>
      <c r="H94" s="95"/>
      <c r="I94" s="95"/>
      <c r="L94" s="95"/>
      <c r="M94" s="95"/>
      <c r="N94" s="95"/>
      <c r="O94" s="95"/>
      <c r="P94" s="95"/>
      <c r="R94" s="96"/>
      <c r="S94" s="95" t="s">
        <v>179</v>
      </c>
      <c r="T94" s="95"/>
    </row>
    <row r="95" spans="1:22" x14ac:dyDescent="0.3">
      <c r="A95" s="97"/>
      <c r="B95" s="98"/>
      <c r="D95" s="94"/>
    </row>
    <row r="96" spans="1:22" x14ac:dyDescent="0.3">
      <c r="A96" s="97"/>
      <c r="B96" s="98"/>
      <c r="D96" s="98"/>
    </row>
    <row r="97" spans="1:22" x14ac:dyDescent="0.3"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9"/>
      <c r="R97" s="97"/>
      <c r="S97" s="97"/>
    </row>
    <row r="99" spans="1:22" s="98" customFormat="1" x14ac:dyDescent="0.3">
      <c r="B99" s="100"/>
      <c r="C99" s="168" t="s">
        <v>180</v>
      </c>
      <c r="D99" s="168"/>
      <c r="F99" s="101"/>
      <c r="G99" s="102"/>
      <c r="J99" s="168" t="s">
        <v>181</v>
      </c>
      <c r="K99" s="168"/>
      <c r="L99" s="168"/>
      <c r="M99" s="103"/>
      <c r="N99" s="103"/>
      <c r="O99" s="103"/>
      <c r="P99" s="103"/>
      <c r="Q99" s="47"/>
      <c r="R99" s="103" t="s">
        <v>182</v>
      </c>
      <c r="S99" s="103"/>
      <c r="U99" s="49"/>
      <c r="V99" s="49"/>
    </row>
    <row r="100" spans="1:22" s="48" customFormat="1" x14ac:dyDescent="0.3">
      <c r="B100" s="97"/>
      <c r="C100" s="169" t="s">
        <v>183</v>
      </c>
      <c r="D100" s="169"/>
      <c r="G100" s="104"/>
      <c r="J100" s="169" t="s">
        <v>184</v>
      </c>
      <c r="K100" s="169"/>
      <c r="L100" s="169"/>
      <c r="M100" s="105"/>
      <c r="N100" s="105"/>
      <c r="O100" s="105"/>
      <c r="P100" s="105"/>
      <c r="Q100" s="47"/>
      <c r="R100" s="105" t="s">
        <v>185</v>
      </c>
      <c r="S100" s="105"/>
      <c r="U100" s="106"/>
      <c r="V100" s="106"/>
    </row>
    <row r="101" spans="1:22" x14ac:dyDescent="0.3">
      <c r="C101" s="107"/>
      <c r="D101" s="1"/>
      <c r="E101" s="107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9"/>
      <c r="R101" s="110"/>
      <c r="S101" s="108"/>
    </row>
    <row r="103" spans="1:22" x14ac:dyDescent="0.3">
      <c r="B103" s="46" t="s">
        <v>186</v>
      </c>
    </row>
    <row r="104" spans="1:22" s="120" customFormat="1" ht="30.6" x14ac:dyDescent="0.3">
      <c r="A104" s="111">
        <v>37</v>
      </c>
      <c r="B104" s="112">
        <v>3505663</v>
      </c>
      <c r="C104" s="113" t="s">
        <v>187</v>
      </c>
      <c r="D104" s="62" t="s">
        <v>133</v>
      </c>
      <c r="E104" s="114">
        <v>1100000</v>
      </c>
      <c r="F104" s="114">
        <v>1100000</v>
      </c>
      <c r="G104" s="114">
        <v>1100000</v>
      </c>
      <c r="H104" s="114">
        <v>1100000</v>
      </c>
      <c r="I104" s="114">
        <v>1100000</v>
      </c>
      <c r="J104" s="114">
        <v>1100000</v>
      </c>
      <c r="K104" s="114">
        <v>440000</v>
      </c>
      <c r="L104" s="114">
        <v>1100000</v>
      </c>
      <c r="M104" s="114">
        <v>1100000</v>
      </c>
      <c r="N104" s="114">
        <v>1100000</v>
      </c>
      <c r="O104" s="114">
        <v>1100000</v>
      </c>
      <c r="P104" s="114">
        <v>1100000</v>
      </c>
      <c r="Q104" s="63">
        <f>SUM(E104:P104)</f>
        <v>12540000</v>
      </c>
      <c r="R104" s="115"/>
      <c r="S104" s="116">
        <f>(Q104/12)-R104</f>
        <v>1045000</v>
      </c>
      <c r="T104" s="117"/>
      <c r="U104" s="118"/>
      <c r="V104" s="119"/>
    </row>
    <row r="105" spans="1:22" s="120" customFormat="1" ht="40.799999999999997" x14ac:dyDescent="0.3">
      <c r="A105" s="121">
        <v>74</v>
      </c>
      <c r="B105" s="122">
        <v>3560391</v>
      </c>
      <c r="C105" s="123" t="s">
        <v>188</v>
      </c>
      <c r="D105" s="124" t="s">
        <v>189</v>
      </c>
      <c r="E105" s="125">
        <v>1600000</v>
      </c>
      <c r="F105" s="125">
        <v>2000000</v>
      </c>
      <c r="G105" s="125">
        <v>2000000</v>
      </c>
      <c r="H105" s="125">
        <v>2000000</v>
      </c>
      <c r="I105" s="125">
        <v>2000000</v>
      </c>
      <c r="J105" s="125">
        <v>2000000</v>
      </c>
      <c r="K105" s="125">
        <v>1500000</v>
      </c>
      <c r="L105" s="125">
        <v>1500000</v>
      </c>
      <c r="M105" s="125">
        <v>1500000</v>
      </c>
      <c r="N105" s="125">
        <v>1500000</v>
      </c>
      <c r="O105" s="125">
        <v>1500000</v>
      </c>
      <c r="P105" s="126">
        <v>1500000</v>
      </c>
      <c r="Q105" s="127">
        <f>SUM(E105:P105)</f>
        <v>20600000</v>
      </c>
      <c r="R105" s="128">
        <v>1716667</v>
      </c>
      <c r="S105" s="129">
        <f>(Q105/12)-R105</f>
        <v>-0.33333333325572312</v>
      </c>
      <c r="T105" s="130"/>
      <c r="U105" s="118"/>
      <c r="V105" s="119"/>
    </row>
    <row r="106" spans="1:22" s="139" customFormat="1" ht="15" customHeight="1" x14ac:dyDescent="0.3">
      <c r="A106" s="131"/>
      <c r="B106" s="170" t="s">
        <v>190</v>
      </c>
      <c r="C106" s="171"/>
      <c r="D106" s="171"/>
      <c r="E106" s="171"/>
      <c r="F106" s="17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3"/>
      <c r="Q106" s="134"/>
      <c r="R106" s="135"/>
      <c r="S106" s="132"/>
      <c r="T106" s="136"/>
      <c r="U106" s="137"/>
      <c r="V106" s="138"/>
    </row>
    <row r="107" spans="1:22" s="151" customFormat="1" ht="21.6" x14ac:dyDescent="0.3">
      <c r="A107" s="140">
        <v>39</v>
      </c>
      <c r="B107" s="141">
        <v>3781820</v>
      </c>
      <c r="C107" s="142" t="s">
        <v>191</v>
      </c>
      <c r="D107" s="143" t="s">
        <v>192</v>
      </c>
      <c r="E107" s="144">
        <v>900000</v>
      </c>
      <c r="F107" s="144">
        <v>1200000</v>
      </c>
      <c r="G107" s="144">
        <v>1200000</v>
      </c>
      <c r="H107" s="144">
        <v>1200000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145">
        <v>0</v>
      </c>
      <c r="Q107" s="146">
        <f t="shared" ref="Q107:Q114" si="5">SUM(E107:P107)</f>
        <v>4500000</v>
      </c>
      <c r="R107" s="147"/>
      <c r="S107" s="144">
        <f t="shared" ref="S107:S114" si="6">(Q107/12)-R107</f>
        <v>375000</v>
      </c>
      <c r="T107" s="148"/>
      <c r="U107" s="149"/>
      <c r="V107" s="150"/>
    </row>
    <row r="108" spans="1:22" s="2" customFormat="1" ht="30.6" x14ac:dyDescent="0.3">
      <c r="A108" s="61">
        <v>69</v>
      </c>
      <c r="B108" s="37">
        <v>6184717</v>
      </c>
      <c r="C108" s="38" t="s">
        <v>193</v>
      </c>
      <c r="D108" s="62" t="s">
        <v>139</v>
      </c>
      <c r="E108" s="31">
        <v>500000</v>
      </c>
      <c r="F108" s="44">
        <v>500000</v>
      </c>
      <c r="G108" s="44">
        <v>500000</v>
      </c>
      <c r="H108" s="44">
        <v>500000</v>
      </c>
      <c r="I108" s="44">
        <v>500000</v>
      </c>
      <c r="J108" s="44">
        <v>500000</v>
      </c>
      <c r="K108" s="31">
        <v>200000</v>
      </c>
      <c r="L108" s="44">
        <v>0</v>
      </c>
      <c r="M108" s="44">
        <v>0</v>
      </c>
      <c r="N108" s="31">
        <v>0</v>
      </c>
      <c r="O108" s="31">
        <v>0</v>
      </c>
      <c r="P108" s="45">
        <v>0</v>
      </c>
      <c r="Q108" s="63">
        <f t="shared" si="5"/>
        <v>3200000</v>
      </c>
      <c r="R108" s="64"/>
      <c r="S108" s="65">
        <f t="shared" si="6"/>
        <v>266666.66666666669</v>
      </c>
      <c r="T108" s="66"/>
      <c r="U108" s="67"/>
      <c r="V108" s="68"/>
    </row>
    <row r="109" spans="1:22" s="2" customFormat="1" ht="20.399999999999999" x14ac:dyDescent="0.3">
      <c r="A109" s="61">
        <v>71</v>
      </c>
      <c r="B109" s="39">
        <v>4802337</v>
      </c>
      <c r="C109" s="38" t="s">
        <v>194</v>
      </c>
      <c r="D109" s="62" t="s">
        <v>195</v>
      </c>
      <c r="E109" s="31">
        <v>900000</v>
      </c>
      <c r="F109" s="44">
        <v>900000</v>
      </c>
      <c r="G109" s="44">
        <v>900000</v>
      </c>
      <c r="H109" s="44">
        <v>900000</v>
      </c>
      <c r="I109" s="44">
        <v>900000</v>
      </c>
      <c r="J109" s="44">
        <v>900000</v>
      </c>
      <c r="K109" s="31">
        <v>360000</v>
      </c>
      <c r="L109" s="44">
        <v>0</v>
      </c>
      <c r="M109" s="44">
        <v>0</v>
      </c>
      <c r="N109" s="31">
        <v>0</v>
      </c>
      <c r="O109" s="31">
        <v>0</v>
      </c>
      <c r="P109" s="45">
        <v>0</v>
      </c>
      <c r="Q109" s="63">
        <f t="shared" si="5"/>
        <v>5760000</v>
      </c>
      <c r="R109" s="64"/>
      <c r="S109" s="65">
        <f t="shared" si="6"/>
        <v>480000</v>
      </c>
      <c r="T109" s="66"/>
      <c r="U109" s="67"/>
      <c r="V109" s="68"/>
    </row>
    <row r="110" spans="1:22" s="2" customFormat="1" ht="30.6" x14ac:dyDescent="0.3">
      <c r="A110" s="61">
        <v>73</v>
      </c>
      <c r="B110" s="39">
        <v>4024916</v>
      </c>
      <c r="C110" s="38" t="s">
        <v>196</v>
      </c>
      <c r="D110" s="62" t="s">
        <v>197</v>
      </c>
      <c r="E110" s="31">
        <v>1200000</v>
      </c>
      <c r="F110" s="44">
        <v>1200000</v>
      </c>
      <c r="G110" s="44">
        <v>1200000</v>
      </c>
      <c r="H110" s="31">
        <v>1500000</v>
      </c>
      <c r="I110" s="44">
        <v>0</v>
      </c>
      <c r="J110" s="44">
        <v>0</v>
      </c>
      <c r="K110" s="31">
        <v>0</v>
      </c>
      <c r="L110" s="44">
        <v>0</v>
      </c>
      <c r="M110" s="44">
        <v>0</v>
      </c>
      <c r="N110" s="31">
        <v>0</v>
      </c>
      <c r="O110" s="31">
        <v>0</v>
      </c>
      <c r="P110" s="45">
        <v>0</v>
      </c>
      <c r="Q110" s="63">
        <f t="shared" si="5"/>
        <v>5100000</v>
      </c>
      <c r="R110" s="64"/>
      <c r="S110" s="65">
        <f t="shared" si="6"/>
        <v>425000</v>
      </c>
      <c r="T110" s="66"/>
      <c r="U110" s="67"/>
      <c r="V110" s="68"/>
    </row>
    <row r="111" spans="1:22" s="2" customFormat="1" ht="20.399999999999999" x14ac:dyDescent="0.3">
      <c r="A111" s="61">
        <v>74</v>
      </c>
      <c r="B111" s="37">
        <v>3018267</v>
      </c>
      <c r="C111" s="38" t="s">
        <v>103</v>
      </c>
      <c r="D111" s="62" t="s">
        <v>134</v>
      </c>
      <c r="E111" s="31">
        <v>1200000</v>
      </c>
      <c r="F111" s="44">
        <v>1200000</v>
      </c>
      <c r="G111" s="44">
        <v>1200000</v>
      </c>
      <c r="H111" s="44">
        <v>1200000</v>
      </c>
      <c r="I111" s="44">
        <v>1200000</v>
      </c>
      <c r="J111" s="44">
        <v>1200000</v>
      </c>
      <c r="K111" s="31">
        <v>480000</v>
      </c>
      <c r="L111" s="44">
        <v>0</v>
      </c>
      <c r="M111" s="44">
        <v>0</v>
      </c>
      <c r="N111" s="31">
        <v>0</v>
      </c>
      <c r="O111" s="31">
        <v>0</v>
      </c>
      <c r="P111" s="45">
        <v>0</v>
      </c>
      <c r="Q111" s="63">
        <f t="shared" si="5"/>
        <v>7680000</v>
      </c>
      <c r="R111" s="64"/>
      <c r="S111" s="65">
        <f t="shared" si="6"/>
        <v>640000</v>
      </c>
      <c r="T111" s="66"/>
      <c r="U111" s="67"/>
      <c r="V111" s="68"/>
    </row>
    <row r="112" spans="1:22" s="2" customFormat="1" ht="40.799999999999997" x14ac:dyDescent="0.3">
      <c r="A112" s="61">
        <v>78</v>
      </c>
      <c r="B112" s="152">
        <v>4505930</v>
      </c>
      <c r="C112" s="153" t="s">
        <v>198</v>
      </c>
      <c r="D112" s="62" t="s">
        <v>199</v>
      </c>
      <c r="E112" s="31">
        <v>270000</v>
      </c>
      <c r="F112" s="44">
        <v>900000</v>
      </c>
      <c r="G112" s="44">
        <v>900000</v>
      </c>
      <c r="H112" s="44">
        <v>900000</v>
      </c>
      <c r="I112" s="44">
        <v>900000</v>
      </c>
      <c r="J112" s="44">
        <v>900000</v>
      </c>
      <c r="K112" s="31">
        <v>900000</v>
      </c>
      <c r="L112" s="44">
        <v>900000</v>
      </c>
      <c r="M112" s="44">
        <v>0</v>
      </c>
      <c r="N112" s="31">
        <v>0</v>
      </c>
      <c r="O112" s="31">
        <v>0</v>
      </c>
      <c r="P112" s="45">
        <v>0</v>
      </c>
      <c r="Q112" s="63">
        <f t="shared" si="5"/>
        <v>6570000</v>
      </c>
      <c r="R112" s="64"/>
      <c r="S112" s="65">
        <f t="shared" si="6"/>
        <v>547500</v>
      </c>
      <c r="T112" s="66"/>
      <c r="U112" s="67"/>
      <c r="V112" s="68"/>
    </row>
    <row r="113" spans="1:22" s="2" customFormat="1" ht="30.6" x14ac:dyDescent="0.3">
      <c r="A113" s="61">
        <v>79</v>
      </c>
      <c r="B113" s="154">
        <v>3463903</v>
      </c>
      <c r="C113" s="153" t="s">
        <v>102</v>
      </c>
      <c r="D113" s="62" t="s">
        <v>155</v>
      </c>
      <c r="E113" s="31">
        <v>0</v>
      </c>
      <c r="F113" s="44">
        <v>0</v>
      </c>
      <c r="G113" s="44">
        <v>0</v>
      </c>
      <c r="H113" s="44">
        <v>1000000</v>
      </c>
      <c r="I113" s="44">
        <v>1200000</v>
      </c>
      <c r="J113" s="44">
        <v>1200000</v>
      </c>
      <c r="K113" s="31">
        <v>480000</v>
      </c>
      <c r="L113" s="44">
        <v>0</v>
      </c>
      <c r="M113" s="44">
        <v>0</v>
      </c>
      <c r="N113" s="31">
        <v>0</v>
      </c>
      <c r="O113" s="31">
        <v>0</v>
      </c>
      <c r="P113" s="45">
        <v>0</v>
      </c>
      <c r="Q113" s="63">
        <f t="shared" si="5"/>
        <v>3880000</v>
      </c>
      <c r="R113" s="64"/>
      <c r="S113" s="65">
        <f t="shared" si="6"/>
        <v>323333.33333333331</v>
      </c>
      <c r="T113" s="66"/>
      <c r="U113" s="67"/>
      <c r="V113" s="68"/>
    </row>
    <row r="114" spans="1:22" s="2" customFormat="1" ht="40.799999999999997" x14ac:dyDescent="0.3">
      <c r="A114" s="61">
        <v>80</v>
      </c>
      <c r="B114" s="41">
        <v>3218303</v>
      </c>
      <c r="C114" s="38" t="s">
        <v>200</v>
      </c>
      <c r="D114" s="62" t="s">
        <v>141</v>
      </c>
      <c r="E114" s="31">
        <v>0</v>
      </c>
      <c r="F114" s="44">
        <v>0</v>
      </c>
      <c r="G114" s="44">
        <v>0</v>
      </c>
      <c r="H114" s="44">
        <v>1080000</v>
      </c>
      <c r="I114" s="44">
        <v>1200000</v>
      </c>
      <c r="J114" s="44">
        <v>1200000</v>
      </c>
      <c r="K114" s="31">
        <v>480000</v>
      </c>
      <c r="L114" s="44">
        <v>0</v>
      </c>
      <c r="M114" s="44">
        <v>0</v>
      </c>
      <c r="N114" s="31">
        <v>0</v>
      </c>
      <c r="O114" s="31">
        <v>0</v>
      </c>
      <c r="P114" s="45">
        <v>0</v>
      </c>
      <c r="Q114" s="63">
        <f t="shared" si="5"/>
        <v>3960000</v>
      </c>
      <c r="R114" s="64"/>
      <c r="S114" s="65">
        <f t="shared" si="6"/>
        <v>330000</v>
      </c>
      <c r="T114" s="66"/>
      <c r="U114" s="67"/>
      <c r="V114" s="68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Y78"/>
  <sheetViews>
    <sheetView topLeftCell="A64" workbookViewId="0">
      <selection activeCell="O13" sqref="O13"/>
    </sheetView>
  </sheetViews>
  <sheetFormatPr baseColWidth="10" defaultRowHeight="15.6" x14ac:dyDescent="0.3"/>
  <cols>
    <col min="1" max="1" width="5" customWidth="1"/>
    <col min="5" max="5" width="11.44140625" style="48"/>
    <col min="18" max="18" width="11.44140625" style="178"/>
    <col min="19" max="19" width="11.44140625" style="179"/>
  </cols>
  <sheetData>
    <row r="5" spans="1:22" ht="18" x14ac:dyDescent="0.3">
      <c r="B5" s="180" t="s">
        <v>202</v>
      </c>
      <c r="C5" s="155" t="s">
        <v>203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81"/>
      <c r="U5" s="181"/>
      <c r="V5" s="181"/>
    </row>
    <row r="6" spans="1:22" ht="18" x14ac:dyDescent="0.25"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55"/>
      <c r="R6" s="182"/>
      <c r="S6" s="183"/>
      <c r="T6" s="181"/>
      <c r="U6" s="181"/>
      <c r="V6" s="181"/>
    </row>
    <row r="7" spans="1:22" ht="18" x14ac:dyDescent="0.25">
      <c r="C7" s="184" t="s">
        <v>106</v>
      </c>
      <c r="D7" s="185" t="s">
        <v>107</v>
      </c>
      <c r="E7" s="181"/>
      <c r="G7" s="186"/>
      <c r="H7" s="186"/>
      <c r="I7" s="186"/>
      <c r="J7" s="186"/>
      <c r="K7" s="186"/>
      <c r="L7" s="186"/>
      <c r="M7" s="186"/>
      <c r="N7" s="186"/>
      <c r="O7" s="186"/>
      <c r="P7" s="187">
        <v>45000</v>
      </c>
      <c r="Q7" s="155"/>
      <c r="R7" s="182"/>
      <c r="S7" s="183"/>
      <c r="T7" s="181"/>
      <c r="U7" s="181"/>
    </row>
    <row r="8" spans="1:22" ht="18" x14ac:dyDescent="0.25">
      <c r="C8" s="184" t="s">
        <v>108</v>
      </c>
      <c r="D8" s="185" t="s">
        <v>109</v>
      </c>
      <c r="E8" s="181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5"/>
      <c r="R8" s="182"/>
      <c r="S8" s="183"/>
      <c r="T8" s="181"/>
      <c r="U8" s="181"/>
    </row>
    <row r="9" spans="1:22" x14ac:dyDescent="0.3">
      <c r="C9" s="184" t="s">
        <v>110</v>
      </c>
      <c r="D9" s="185" t="s">
        <v>111</v>
      </c>
      <c r="E9" s="181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22" x14ac:dyDescent="0.3">
      <c r="D10" s="188"/>
      <c r="E10" s="181"/>
      <c r="F10" s="189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2" spans="1:22" ht="46.8" x14ac:dyDescent="0.25">
      <c r="A12" s="190" t="s">
        <v>112</v>
      </c>
      <c r="B12" s="190" t="s">
        <v>204</v>
      </c>
      <c r="C12" s="190" t="s">
        <v>205</v>
      </c>
      <c r="D12" s="190" t="s">
        <v>206</v>
      </c>
      <c r="E12" s="190" t="s">
        <v>207</v>
      </c>
      <c r="F12" s="190" t="s">
        <v>208</v>
      </c>
      <c r="G12" s="190" t="s">
        <v>209</v>
      </c>
      <c r="H12" s="190" t="s">
        <v>210</v>
      </c>
      <c r="I12" s="190" t="s">
        <v>211</v>
      </c>
      <c r="J12" s="190" t="s">
        <v>212</v>
      </c>
      <c r="K12" s="190" t="s">
        <v>213</v>
      </c>
      <c r="L12" s="190" t="s">
        <v>214</v>
      </c>
      <c r="M12" s="190" t="s">
        <v>215</v>
      </c>
      <c r="N12" s="190" t="s">
        <v>216</v>
      </c>
      <c r="O12" s="190" t="s">
        <v>217</v>
      </c>
      <c r="P12" s="190" t="s">
        <v>218</v>
      </c>
      <c r="Q12" s="190" t="s">
        <v>117</v>
      </c>
      <c r="R12" s="191" t="s">
        <v>118</v>
      </c>
      <c r="S12" s="192" t="s">
        <v>119</v>
      </c>
      <c r="T12" s="190" t="s">
        <v>120</v>
      </c>
    </row>
    <row r="13" spans="1:22" s="151" customFormat="1" ht="30.6" x14ac:dyDescent="0.3">
      <c r="A13" s="193">
        <v>1</v>
      </c>
      <c r="B13" s="33">
        <v>757953</v>
      </c>
      <c r="C13" s="194" t="s">
        <v>219</v>
      </c>
      <c r="D13" s="195" t="s">
        <v>220</v>
      </c>
      <c r="E13" s="196">
        <v>1125000</v>
      </c>
      <c r="F13" s="196">
        <v>1260000</v>
      </c>
      <c r="G13" s="196">
        <v>1260000</v>
      </c>
      <c r="H13" s="196">
        <v>1350000</v>
      </c>
      <c r="I13" s="196">
        <v>1305000</v>
      </c>
      <c r="J13" s="196">
        <v>1350000</v>
      </c>
      <c r="K13" s="196">
        <v>450000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7">
        <f>SUM(E13:P13)</f>
        <v>8100000</v>
      </c>
      <c r="R13" s="198"/>
      <c r="S13" s="199">
        <f>(Q13/12)-R13</f>
        <v>675000</v>
      </c>
      <c r="T13" s="193"/>
    </row>
    <row r="14" spans="1:22" s="151" customFormat="1" ht="20.399999999999999" x14ac:dyDescent="0.3">
      <c r="A14" s="193">
        <v>2</v>
      </c>
      <c r="B14" s="200">
        <v>5160006</v>
      </c>
      <c r="C14" s="34" t="s">
        <v>221</v>
      </c>
      <c r="D14" s="195" t="s">
        <v>222</v>
      </c>
      <c r="E14" s="196">
        <v>585000</v>
      </c>
      <c r="F14" s="196">
        <v>1215000</v>
      </c>
      <c r="G14" s="196">
        <v>1125000</v>
      </c>
      <c r="H14" s="196">
        <v>1170000</v>
      </c>
      <c r="I14" s="196">
        <v>1215000</v>
      </c>
      <c r="J14" s="196">
        <v>1170000</v>
      </c>
      <c r="K14" s="196">
        <v>1170000</v>
      </c>
      <c r="L14" s="196">
        <v>1170000</v>
      </c>
      <c r="M14" s="196">
        <v>1215000</v>
      </c>
      <c r="N14" s="196">
        <v>1260000</v>
      </c>
      <c r="O14" s="196">
        <v>1305000</v>
      </c>
      <c r="P14" s="196">
        <f t="shared" ref="P14:P68" si="0">+$P$7*26</f>
        <v>1170000</v>
      </c>
      <c r="Q14" s="197">
        <f t="shared" ref="Q14:Q68" si="1">SUM(E14:P14)</f>
        <v>13770000</v>
      </c>
      <c r="R14" s="198"/>
      <c r="S14" s="199">
        <f t="shared" ref="S14:S68" si="2">(Q14/12)-R14</f>
        <v>1147500</v>
      </c>
      <c r="T14" s="201"/>
    </row>
    <row r="15" spans="1:22" s="151" customFormat="1" ht="20.399999999999999" x14ac:dyDescent="0.3">
      <c r="A15" s="193">
        <v>3</v>
      </c>
      <c r="B15" s="33">
        <v>1541667</v>
      </c>
      <c r="C15" s="34" t="s">
        <v>223</v>
      </c>
      <c r="D15" s="195" t="s">
        <v>222</v>
      </c>
      <c r="E15" s="196">
        <v>1260000</v>
      </c>
      <c r="F15" s="196">
        <v>1395000</v>
      </c>
      <c r="G15" s="196">
        <v>1350000</v>
      </c>
      <c r="H15" s="196">
        <v>1260000</v>
      </c>
      <c r="I15" s="196">
        <v>1350000</v>
      </c>
      <c r="J15" s="196">
        <v>1305000</v>
      </c>
      <c r="K15" s="196">
        <v>1395000</v>
      </c>
      <c r="L15" s="196">
        <v>1395000</v>
      </c>
      <c r="M15" s="196">
        <v>1350000</v>
      </c>
      <c r="N15" s="196">
        <v>1395000</v>
      </c>
      <c r="O15" s="196">
        <v>1305000</v>
      </c>
      <c r="P15" s="196">
        <f t="shared" si="0"/>
        <v>1170000</v>
      </c>
      <c r="Q15" s="197">
        <f t="shared" si="1"/>
        <v>15930000</v>
      </c>
      <c r="R15" s="198"/>
      <c r="S15" s="199">
        <f t="shared" si="2"/>
        <v>1327500</v>
      </c>
      <c r="T15" s="193"/>
    </row>
    <row r="16" spans="1:22" s="151" customFormat="1" ht="20.399999999999999" x14ac:dyDescent="0.3">
      <c r="A16" s="193">
        <v>4</v>
      </c>
      <c r="B16" s="33">
        <v>608751</v>
      </c>
      <c r="C16" s="34" t="s">
        <v>224</v>
      </c>
      <c r="D16" s="195" t="s">
        <v>158</v>
      </c>
      <c r="E16" s="196">
        <v>1395000</v>
      </c>
      <c r="F16" s="196">
        <v>1530000</v>
      </c>
      <c r="G16" s="196">
        <v>1755000</v>
      </c>
      <c r="H16" s="196">
        <v>1530000</v>
      </c>
      <c r="I16" s="196">
        <v>1665000</v>
      </c>
      <c r="J16" s="196">
        <v>1530000</v>
      </c>
      <c r="K16" s="196">
        <v>1620000</v>
      </c>
      <c r="L16" s="196">
        <v>1620000</v>
      </c>
      <c r="M16" s="196">
        <v>1530000</v>
      </c>
      <c r="N16" s="196">
        <v>1710000</v>
      </c>
      <c r="O16" s="196">
        <v>1530000</v>
      </c>
      <c r="P16" s="196">
        <f t="shared" si="0"/>
        <v>1170000</v>
      </c>
      <c r="Q16" s="197">
        <f t="shared" si="1"/>
        <v>18585000</v>
      </c>
      <c r="R16" s="198">
        <v>783750</v>
      </c>
      <c r="S16" s="199">
        <f t="shared" si="2"/>
        <v>765000</v>
      </c>
      <c r="T16" s="193"/>
    </row>
    <row r="17" spans="1:20" s="151" customFormat="1" ht="20.399999999999999" x14ac:dyDescent="0.3">
      <c r="A17" s="193">
        <v>5</v>
      </c>
      <c r="B17" s="33">
        <v>897267</v>
      </c>
      <c r="C17" s="34" t="s">
        <v>225</v>
      </c>
      <c r="D17" s="195" t="s">
        <v>226</v>
      </c>
      <c r="E17" s="196">
        <v>1250000</v>
      </c>
      <c r="F17" s="196">
        <v>1250000</v>
      </c>
      <c r="G17" s="196">
        <v>1250000</v>
      </c>
      <c r="H17" s="196">
        <v>1300000</v>
      </c>
      <c r="I17" s="196">
        <v>1300000</v>
      </c>
      <c r="J17" s="196">
        <v>1300000</v>
      </c>
      <c r="K17" s="196">
        <v>1300000</v>
      </c>
      <c r="L17" s="196">
        <v>1350000</v>
      </c>
      <c r="M17" s="196">
        <v>1300000</v>
      </c>
      <c r="N17" s="196">
        <v>1350000</v>
      </c>
      <c r="O17" s="196">
        <v>1300000</v>
      </c>
      <c r="P17" s="196">
        <f>50000*26</f>
        <v>1300000</v>
      </c>
      <c r="Q17" s="197">
        <f t="shared" si="1"/>
        <v>15550000</v>
      </c>
      <c r="R17" s="198"/>
      <c r="S17" s="199">
        <f t="shared" si="2"/>
        <v>1295833.3333333333</v>
      </c>
      <c r="T17" s="201"/>
    </row>
    <row r="18" spans="1:20" s="151" customFormat="1" ht="30.6" x14ac:dyDescent="0.3">
      <c r="A18" s="193">
        <v>6</v>
      </c>
      <c r="B18" s="202">
        <v>1310757</v>
      </c>
      <c r="C18" s="34" t="s">
        <v>227</v>
      </c>
      <c r="D18" s="195" t="s">
        <v>228</v>
      </c>
      <c r="E18" s="196">
        <v>1395000</v>
      </c>
      <c r="F18" s="196">
        <v>1125000</v>
      </c>
      <c r="G18" s="196">
        <v>1260000</v>
      </c>
      <c r="H18" s="196">
        <v>1305000</v>
      </c>
      <c r="I18" s="196">
        <v>1305000</v>
      </c>
      <c r="J18" s="196">
        <v>1305000</v>
      </c>
      <c r="K18" s="196">
        <v>1305000</v>
      </c>
      <c r="L18" s="196">
        <v>1350000</v>
      </c>
      <c r="M18" s="196">
        <v>1350000</v>
      </c>
      <c r="N18" s="196">
        <v>1260000</v>
      </c>
      <c r="O18" s="196">
        <v>1305000</v>
      </c>
      <c r="P18" s="196">
        <f t="shared" si="0"/>
        <v>1170000</v>
      </c>
      <c r="Q18" s="197">
        <f t="shared" si="1"/>
        <v>15435000</v>
      </c>
      <c r="R18" s="198"/>
      <c r="S18" s="199">
        <f t="shared" si="2"/>
        <v>1286250</v>
      </c>
      <c r="T18" s="201"/>
    </row>
    <row r="19" spans="1:20" s="151" customFormat="1" ht="30.6" x14ac:dyDescent="0.3">
      <c r="A19" s="193">
        <v>7</v>
      </c>
      <c r="B19" s="203">
        <v>1544009</v>
      </c>
      <c r="C19" s="34" t="s">
        <v>229</v>
      </c>
      <c r="D19" s="195" t="s">
        <v>230</v>
      </c>
      <c r="E19" s="196">
        <v>1350000</v>
      </c>
      <c r="F19" s="196">
        <v>1170000</v>
      </c>
      <c r="G19" s="196">
        <v>1215000</v>
      </c>
      <c r="H19" s="196">
        <v>1125000</v>
      </c>
      <c r="I19" s="196">
        <v>1170000</v>
      </c>
      <c r="J19" s="196">
        <v>1080000</v>
      </c>
      <c r="K19" s="196">
        <v>1260000</v>
      </c>
      <c r="L19" s="196">
        <v>1215000</v>
      </c>
      <c r="M19" s="196">
        <v>1215000</v>
      </c>
      <c r="N19" s="196">
        <v>1350000</v>
      </c>
      <c r="O19" s="196">
        <v>1170000</v>
      </c>
      <c r="P19" s="196">
        <f t="shared" si="0"/>
        <v>1170000</v>
      </c>
      <c r="Q19" s="197">
        <f t="shared" si="1"/>
        <v>14490000</v>
      </c>
      <c r="R19" s="198"/>
      <c r="S19" s="199">
        <f t="shared" si="2"/>
        <v>1207500</v>
      </c>
      <c r="T19" s="201"/>
    </row>
    <row r="20" spans="1:20" s="151" customFormat="1" ht="20.399999999999999" x14ac:dyDescent="0.3">
      <c r="A20" s="193">
        <v>8</v>
      </c>
      <c r="B20" s="33">
        <v>2847974</v>
      </c>
      <c r="C20" s="34" t="s">
        <v>231</v>
      </c>
      <c r="D20" s="195" t="s">
        <v>232</v>
      </c>
      <c r="E20" s="196">
        <v>1215000</v>
      </c>
      <c r="F20" s="196">
        <v>1125000</v>
      </c>
      <c r="G20" s="196">
        <v>1170000</v>
      </c>
      <c r="H20" s="196">
        <v>1170000</v>
      </c>
      <c r="I20" s="196">
        <v>1125000</v>
      </c>
      <c r="J20" s="196">
        <v>1215000</v>
      </c>
      <c r="K20" s="196">
        <v>1170000</v>
      </c>
      <c r="L20" s="196">
        <v>1125000</v>
      </c>
      <c r="M20" s="196">
        <v>1125000</v>
      </c>
      <c r="N20" s="196">
        <v>1080000</v>
      </c>
      <c r="O20" s="196">
        <v>1170000</v>
      </c>
      <c r="P20" s="196">
        <f t="shared" si="0"/>
        <v>1170000</v>
      </c>
      <c r="Q20" s="197">
        <f t="shared" si="1"/>
        <v>13860000</v>
      </c>
      <c r="R20" s="198"/>
      <c r="S20" s="199">
        <f t="shared" si="2"/>
        <v>1155000</v>
      </c>
      <c r="T20" s="201"/>
    </row>
    <row r="21" spans="1:20" s="151" customFormat="1" ht="40.799999999999997" x14ac:dyDescent="0.3">
      <c r="A21" s="193">
        <v>9</v>
      </c>
      <c r="B21" s="200">
        <v>1132880</v>
      </c>
      <c r="C21" s="34" t="s">
        <v>233</v>
      </c>
      <c r="D21" s="195" t="s">
        <v>222</v>
      </c>
      <c r="E21" s="196">
        <v>0</v>
      </c>
      <c r="F21" s="196">
        <v>0</v>
      </c>
      <c r="G21" s="196">
        <v>0</v>
      </c>
      <c r="H21" s="196">
        <v>1305000</v>
      </c>
      <c r="I21" s="196">
        <v>1395000</v>
      </c>
      <c r="J21" s="196">
        <v>1350000</v>
      </c>
      <c r="K21" s="196">
        <v>1395000</v>
      </c>
      <c r="L21" s="196">
        <v>1395000</v>
      </c>
      <c r="M21" s="196">
        <v>1350000</v>
      </c>
      <c r="N21" s="196">
        <v>1395000</v>
      </c>
      <c r="O21" s="196">
        <v>1350000</v>
      </c>
      <c r="P21" s="196">
        <f t="shared" si="0"/>
        <v>1170000</v>
      </c>
      <c r="Q21" s="197">
        <f t="shared" si="1"/>
        <v>12105000</v>
      </c>
      <c r="R21" s="198"/>
      <c r="S21" s="199">
        <f t="shared" si="2"/>
        <v>1008750</v>
      </c>
      <c r="T21" s="201"/>
    </row>
    <row r="22" spans="1:20" s="151" customFormat="1" ht="40.799999999999997" x14ac:dyDescent="0.3">
      <c r="A22" s="193">
        <v>10</v>
      </c>
      <c r="B22" s="33">
        <v>2576068</v>
      </c>
      <c r="C22" s="34" t="s">
        <v>234</v>
      </c>
      <c r="D22" s="195" t="s">
        <v>222</v>
      </c>
      <c r="E22" s="196">
        <v>1125000</v>
      </c>
      <c r="F22" s="196">
        <v>1305000</v>
      </c>
      <c r="G22" s="196">
        <v>1305000</v>
      </c>
      <c r="H22" s="196">
        <v>1620000</v>
      </c>
      <c r="I22" s="196">
        <v>1755000</v>
      </c>
      <c r="J22" s="196">
        <v>1440000</v>
      </c>
      <c r="K22" s="196">
        <v>1215000</v>
      </c>
      <c r="L22" s="196">
        <v>1170000</v>
      </c>
      <c r="M22" s="196">
        <v>1170000</v>
      </c>
      <c r="N22" s="196">
        <v>1350000</v>
      </c>
      <c r="O22" s="196">
        <v>1170000</v>
      </c>
      <c r="P22" s="196">
        <f t="shared" si="0"/>
        <v>1170000</v>
      </c>
      <c r="Q22" s="197">
        <f t="shared" si="1"/>
        <v>15795000</v>
      </c>
      <c r="R22" s="198"/>
      <c r="S22" s="199">
        <f t="shared" si="2"/>
        <v>1316250</v>
      </c>
      <c r="T22" s="201"/>
    </row>
    <row r="23" spans="1:20" s="151" customFormat="1" ht="40.799999999999997" x14ac:dyDescent="0.3">
      <c r="A23" s="193">
        <v>11</v>
      </c>
      <c r="B23" s="35">
        <v>4681463</v>
      </c>
      <c r="C23" s="34" t="s">
        <v>235</v>
      </c>
      <c r="D23" s="195" t="s">
        <v>222</v>
      </c>
      <c r="E23" s="196">
        <v>945000</v>
      </c>
      <c r="F23" s="196">
        <v>1305000</v>
      </c>
      <c r="G23" s="196">
        <v>1440000</v>
      </c>
      <c r="H23" s="196">
        <v>1260000</v>
      </c>
      <c r="I23" s="196">
        <v>1305000</v>
      </c>
      <c r="J23" s="196">
        <v>1215000</v>
      </c>
      <c r="K23" s="196">
        <v>1260000</v>
      </c>
      <c r="L23" s="196">
        <v>1170000</v>
      </c>
      <c r="M23" s="196">
        <v>1215000</v>
      </c>
      <c r="N23" s="196">
        <v>1125000</v>
      </c>
      <c r="O23" s="196">
        <v>1170000</v>
      </c>
      <c r="P23" s="196">
        <f t="shared" si="0"/>
        <v>1170000</v>
      </c>
      <c r="Q23" s="197">
        <f t="shared" si="1"/>
        <v>14580000</v>
      </c>
      <c r="R23" s="198"/>
      <c r="S23" s="199">
        <f t="shared" si="2"/>
        <v>1215000</v>
      </c>
      <c r="T23" s="201"/>
    </row>
    <row r="24" spans="1:20" s="151" customFormat="1" ht="20.399999999999999" x14ac:dyDescent="0.3">
      <c r="A24" s="193">
        <v>12</v>
      </c>
      <c r="B24" s="35">
        <v>5710012</v>
      </c>
      <c r="C24" s="34" t="s">
        <v>236</v>
      </c>
      <c r="D24" s="195" t="s">
        <v>222</v>
      </c>
      <c r="E24" s="196">
        <v>540000</v>
      </c>
      <c r="F24" s="196">
        <v>1260000</v>
      </c>
      <c r="G24" s="196">
        <v>1215000</v>
      </c>
      <c r="H24" s="196">
        <v>1350000</v>
      </c>
      <c r="I24" s="196">
        <v>1350000</v>
      </c>
      <c r="J24" s="196">
        <v>1305000</v>
      </c>
      <c r="K24" s="196">
        <v>1395000</v>
      </c>
      <c r="L24" s="196">
        <v>1395000</v>
      </c>
      <c r="M24" s="196">
        <v>1350000</v>
      </c>
      <c r="N24" s="196">
        <v>1395000</v>
      </c>
      <c r="O24" s="196">
        <v>1350000</v>
      </c>
      <c r="P24" s="196">
        <f t="shared" si="0"/>
        <v>1170000</v>
      </c>
      <c r="Q24" s="197">
        <f t="shared" si="1"/>
        <v>15075000</v>
      </c>
      <c r="R24" s="198"/>
      <c r="S24" s="199">
        <f t="shared" si="2"/>
        <v>1256250</v>
      </c>
      <c r="T24" s="201"/>
    </row>
    <row r="25" spans="1:20" s="151" customFormat="1" ht="20.399999999999999" x14ac:dyDescent="0.3">
      <c r="A25" s="193">
        <v>13</v>
      </c>
      <c r="B25" s="33">
        <v>1290552</v>
      </c>
      <c r="C25" s="34" t="s">
        <v>237</v>
      </c>
      <c r="D25" s="195" t="s">
        <v>228</v>
      </c>
      <c r="E25" s="196">
        <v>1395000</v>
      </c>
      <c r="F25" s="196">
        <v>1125000</v>
      </c>
      <c r="G25" s="196">
        <v>1125000</v>
      </c>
      <c r="H25" s="196">
        <v>1215000</v>
      </c>
      <c r="I25" s="196">
        <v>1260000</v>
      </c>
      <c r="J25" s="196">
        <v>1170000</v>
      </c>
      <c r="K25" s="196">
        <v>1215000</v>
      </c>
      <c r="L25" s="196">
        <v>1215000</v>
      </c>
      <c r="M25" s="196">
        <v>1260000</v>
      </c>
      <c r="N25" s="196">
        <v>1170000</v>
      </c>
      <c r="O25" s="196">
        <v>1215000</v>
      </c>
      <c r="P25" s="196">
        <f t="shared" si="0"/>
        <v>1170000</v>
      </c>
      <c r="Q25" s="197">
        <f t="shared" si="1"/>
        <v>14535000</v>
      </c>
      <c r="R25" s="198"/>
      <c r="S25" s="199">
        <f t="shared" si="2"/>
        <v>1211250</v>
      </c>
      <c r="T25" s="201"/>
    </row>
    <row r="26" spans="1:20" s="151" customFormat="1" ht="40.799999999999997" x14ac:dyDescent="0.3">
      <c r="A26" s="193">
        <v>14</v>
      </c>
      <c r="B26" s="200">
        <v>5334502</v>
      </c>
      <c r="C26" s="34" t="s">
        <v>238</v>
      </c>
      <c r="D26" s="195" t="s">
        <v>222</v>
      </c>
      <c r="E26" s="196"/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765000</v>
      </c>
      <c r="N26" s="196">
        <v>1125000</v>
      </c>
      <c r="O26" s="196">
        <v>1035000</v>
      </c>
      <c r="P26" s="196">
        <f t="shared" si="0"/>
        <v>1170000</v>
      </c>
      <c r="Q26" s="197">
        <f t="shared" si="1"/>
        <v>4095000</v>
      </c>
      <c r="R26" s="198"/>
      <c r="S26" s="199">
        <f t="shared" si="2"/>
        <v>341250</v>
      </c>
      <c r="T26" s="201"/>
    </row>
    <row r="27" spans="1:20" s="151" customFormat="1" ht="40.799999999999997" x14ac:dyDescent="0.3">
      <c r="A27" s="193">
        <v>15</v>
      </c>
      <c r="B27" s="33">
        <v>5904672</v>
      </c>
      <c r="C27" s="194" t="s">
        <v>239</v>
      </c>
      <c r="D27" s="195" t="s">
        <v>240</v>
      </c>
      <c r="E27" s="196">
        <v>1215000</v>
      </c>
      <c r="F27" s="196">
        <v>1035000</v>
      </c>
      <c r="G27" s="196">
        <v>990000</v>
      </c>
      <c r="H27" s="196">
        <v>1170000</v>
      </c>
      <c r="I27" s="196">
        <v>1125000</v>
      </c>
      <c r="J27" s="196">
        <v>1080000</v>
      </c>
      <c r="K27" s="196">
        <v>450000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7">
        <f t="shared" si="1"/>
        <v>7065000</v>
      </c>
      <c r="R27" s="198">
        <v>551250</v>
      </c>
      <c r="S27" s="199">
        <f t="shared" si="2"/>
        <v>37500</v>
      </c>
      <c r="T27" s="201"/>
    </row>
    <row r="28" spans="1:20" s="151" customFormat="1" ht="20.399999999999999" x14ac:dyDescent="0.3">
      <c r="A28" s="193">
        <v>16</v>
      </c>
      <c r="B28" s="33">
        <v>660545</v>
      </c>
      <c r="C28" s="34" t="s">
        <v>241</v>
      </c>
      <c r="D28" s="195" t="s">
        <v>222</v>
      </c>
      <c r="E28" s="196">
        <v>0</v>
      </c>
      <c r="F28" s="196">
        <v>0</v>
      </c>
      <c r="G28" s="196">
        <v>765000</v>
      </c>
      <c r="H28" s="196">
        <v>1170000</v>
      </c>
      <c r="I28" s="196">
        <v>1215000</v>
      </c>
      <c r="J28" s="196">
        <v>1215000</v>
      </c>
      <c r="K28" s="196">
        <v>450000</v>
      </c>
      <c r="L28" s="196">
        <v>0</v>
      </c>
      <c r="M28" s="196">
        <v>1125000</v>
      </c>
      <c r="N28" s="196">
        <v>1305000</v>
      </c>
      <c r="O28" s="196">
        <v>1260000</v>
      </c>
      <c r="P28" s="196">
        <f t="shared" si="0"/>
        <v>1170000</v>
      </c>
      <c r="Q28" s="197">
        <f t="shared" si="1"/>
        <v>9675000</v>
      </c>
      <c r="R28" s="198"/>
      <c r="S28" s="199">
        <f t="shared" si="2"/>
        <v>806250</v>
      </c>
      <c r="T28" s="201"/>
    </row>
    <row r="29" spans="1:20" s="151" customFormat="1" ht="40.799999999999997" x14ac:dyDescent="0.3">
      <c r="A29" s="193">
        <v>17</v>
      </c>
      <c r="B29" s="35">
        <v>6817654</v>
      </c>
      <c r="C29" s="34" t="s">
        <v>242</v>
      </c>
      <c r="D29" s="195" t="s">
        <v>243</v>
      </c>
      <c r="E29" s="196">
        <v>990000</v>
      </c>
      <c r="F29" s="196">
        <v>1125000</v>
      </c>
      <c r="G29" s="196">
        <v>1080000</v>
      </c>
      <c r="H29" s="196">
        <v>1125000</v>
      </c>
      <c r="I29" s="196">
        <v>1170000</v>
      </c>
      <c r="J29" s="196">
        <v>1215000</v>
      </c>
      <c r="K29" s="196">
        <v>1350000</v>
      </c>
      <c r="L29" s="196">
        <v>1125000</v>
      </c>
      <c r="M29" s="196">
        <v>1170000</v>
      </c>
      <c r="N29" s="196">
        <v>1395000</v>
      </c>
      <c r="O29" s="196">
        <v>1215000</v>
      </c>
      <c r="P29" s="196">
        <f t="shared" si="0"/>
        <v>1170000</v>
      </c>
      <c r="Q29" s="197">
        <f t="shared" si="1"/>
        <v>14130000</v>
      </c>
      <c r="R29" s="198"/>
      <c r="S29" s="199">
        <f t="shared" si="2"/>
        <v>1177500</v>
      </c>
      <c r="T29" s="201"/>
    </row>
    <row r="30" spans="1:20" s="151" customFormat="1" ht="20.399999999999999" x14ac:dyDescent="0.3">
      <c r="A30" s="193">
        <v>18</v>
      </c>
      <c r="B30" s="33">
        <v>1762886</v>
      </c>
      <c r="C30" s="34" t="s">
        <v>244</v>
      </c>
      <c r="D30" s="195" t="s">
        <v>222</v>
      </c>
      <c r="E30" s="196">
        <v>1215000</v>
      </c>
      <c r="F30" s="196">
        <v>1215000</v>
      </c>
      <c r="G30" s="196">
        <v>1260000</v>
      </c>
      <c r="H30" s="196">
        <v>1260000</v>
      </c>
      <c r="I30" s="196">
        <v>1170000</v>
      </c>
      <c r="J30" s="196">
        <v>1215000</v>
      </c>
      <c r="K30" s="196">
        <v>1260000</v>
      </c>
      <c r="L30" s="196">
        <v>1305000</v>
      </c>
      <c r="M30" s="196">
        <v>1305000</v>
      </c>
      <c r="N30" s="196">
        <v>1395000</v>
      </c>
      <c r="O30" s="196">
        <v>1350000</v>
      </c>
      <c r="P30" s="196">
        <f t="shared" si="0"/>
        <v>1170000</v>
      </c>
      <c r="Q30" s="197">
        <f t="shared" si="1"/>
        <v>15120000</v>
      </c>
      <c r="R30" s="198"/>
      <c r="S30" s="199">
        <f t="shared" si="2"/>
        <v>1260000</v>
      </c>
      <c r="T30" s="201"/>
    </row>
    <row r="31" spans="1:20" s="151" customFormat="1" ht="30.6" x14ac:dyDescent="0.3">
      <c r="A31" s="193">
        <v>19</v>
      </c>
      <c r="B31" s="33">
        <v>2069204</v>
      </c>
      <c r="C31" s="34" t="s">
        <v>245</v>
      </c>
      <c r="D31" s="195" t="s">
        <v>232</v>
      </c>
      <c r="E31" s="196">
        <v>1215000</v>
      </c>
      <c r="F31" s="196">
        <v>1125000</v>
      </c>
      <c r="G31" s="196">
        <v>1170000</v>
      </c>
      <c r="H31" s="196">
        <v>1170000</v>
      </c>
      <c r="I31" s="196">
        <v>1170000</v>
      </c>
      <c r="J31" s="196">
        <v>1170000</v>
      </c>
      <c r="K31" s="196">
        <v>1125000</v>
      </c>
      <c r="L31" s="196">
        <v>1215000</v>
      </c>
      <c r="M31" s="196">
        <v>1170000</v>
      </c>
      <c r="N31" s="196">
        <v>1080000</v>
      </c>
      <c r="O31" s="196">
        <v>1170000</v>
      </c>
      <c r="P31" s="196">
        <f t="shared" si="0"/>
        <v>1170000</v>
      </c>
      <c r="Q31" s="197">
        <f t="shared" si="1"/>
        <v>13950000</v>
      </c>
      <c r="R31" s="198"/>
      <c r="S31" s="199">
        <f t="shared" si="2"/>
        <v>1162500</v>
      </c>
      <c r="T31" s="201"/>
    </row>
    <row r="32" spans="1:20" s="151" customFormat="1" ht="30.6" x14ac:dyDescent="0.3">
      <c r="A32" s="193">
        <v>20</v>
      </c>
      <c r="B32" s="204">
        <v>929342</v>
      </c>
      <c r="C32" s="34" t="s">
        <v>246</v>
      </c>
      <c r="D32" s="195" t="s">
        <v>222</v>
      </c>
      <c r="E32" s="196">
        <v>1305000</v>
      </c>
      <c r="F32" s="196">
        <v>1305000</v>
      </c>
      <c r="G32" s="196">
        <v>1350000</v>
      </c>
      <c r="H32" s="196">
        <v>1305000</v>
      </c>
      <c r="I32" s="196">
        <v>1395000</v>
      </c>
      <c r="J32" s="196">
        <v>1350000</v>
      </c>
      <c r="K32" s="196">
        <v>1395000</v>
      </c>
      <c r="L32" s="196">
        <v>1395000</v>
      </c>
      <c r="M32" s="196">
        <v>1350000</v>
      </c>
      <c r="N32" s="196">
        <v>1395000</v>
      </c>
      <c r="O32" s="196">
        <v>1350000</v>
      </c>
      <c r="P32" s="196">
        <f t="shared" si="0"/>
        <v>1170000</v>
      </c>
      <c r="Q32" s="197">
        <f t="shared" si="1"/>
        <v>16065000</v>
      </c>
      <c r="R32" s="198"/>
      <c r="S32" s="199">
        <f t="shared" si="2"/>
        <v>1338750</v>
      </c>
      <c r="T32" s="201"/>
    </row>
    <row r="33" spans="1:20" s="151" customFormat="1" ht="20.399999999999999" x14ac:dyDescent="0.3">
      <c r="A33" s="193">
        <v>21</v>
      </c>
      <c r="B33" s="33">
        <v>1352968</v>
      </c>
      <c r="C33" s="34" t="s">
        <v>247</v>
      </c>
      <c r="D33" s="195" t="s">
        <v>158</v>
      </c>
      <c r="E33" s="196">
        <v>1395000</v>
      </c>
      <c r="F33" s="196">
        <v>1305000</v>
      </c>
      <c r="G33" s="196">
        <v>1350000</v>
      </c>
      <c r="H33" s="196">
        <v>1485000</v>
      </c>
      <c r="I33" s="196">
        <v>1485000</v>
      </c>
      <c r="J33" s="196">
        <v>1350000</v>
      </c>
      <c r="K33" s="196">
        <v>1395000</v>
      </c>
      <c r="L33" s="196">
        <v>1395000</v>
      </c>
      <c r="M33" s="196">
        <v>1350000</v>
      </c>
      <c r="N33" s="196">
        <v>1395000</v>
      </c>
      <c r="O33" s="196">
        <v>1350000</v>
      </c>
      <c r="P33" s="196">
        <f t="shared" si="0"/>
        <v>1170000</v>
      </c>
      <c r="Q33" s="197">
        <f t="shared" si="1"/>
        <v>16425000</v>
      </c>
      <c r="R33" s="198"/>
      <c r="S33" s="199">
        <f t="shared" si="2"/>
        <v>1368750</v>
      </c>
      <c r="T33" s="201"/>
    </row>
    <row r="34" spans="1:20" s="151" customFormat="1" ht="20.399999999999999" x14ac:dyDescent="0.3">
      <c r="A34" s="193">
        <v>22</v>
      </c>
      <c r="B34" s="33">
        <v>2530882</v>
      </c>
      <c r="C34" s="34" t="s">
        <v>248</v>
      </c>
      <c r="D34" s="195" t="s">
        <v>148</v>
      </c>
      <c r="E34" s="196">
        <v>1125000</v>
      </c>
      <c r="F34" s="196">
        <v>1125000</v>
      </c>
      <c r="G34" s="196">
        <v>1035000</v>
      </c>
      <c r="H34" s="196">
        <v>1035000</v>
      </c>
      <c r="I34" s="196">
        <v>900000</v>
      </c>
      <c r="J34" s="196">
        <v>1080000</v>
      </c>
      <c r="K34" s="196">
        <v>450000</v>
      </c>
      <c r="L34" s="196">
        <v>0</v>
      </c>
      <c r="M34" s="196">
        <v>495000</v>
      </c>
      <c r="N34" s="196">
        <v>1080000</v>
      </c>
      <c r="O34" s="196">
        <f>1125000+250000</f>
        <v>1375000</v>
      </c>
      <c r="P34" s="196">
        <f t="shared" si="0"/>
        <v>1170000</v>
      </c>
      <c r="Q34" s="197">
        <f t="shared" si="1"/>
        <v>10870000</v>
      </c>
      <c r="R34" s="198"/>
      <c r="S34" s="199">
        <f t="shared" si="2"/>
        <v>905833.33333333337</v>
      </c>
      <c r="T34" s="201"/>
    </row>
    <row r="35" spans="1:20" s="151" customFormat="1" ht="30.6" x14ac:dyDescent="0.3">
      <c r="A35" s="193">
        <v>23</v>
      </c>
      <c r="B35" s="200">
        <v>1119715</v>
      </c>
      <c r="C35" s="34" t="s">
        <v>249</v>
      </c>
      <c r="D35" s="195" t="s">
        <v>222</v>
      </c>
      <c r="E35" s="196">
        <v>0</v>
      </c>
      <c r="F35" s="196">
        <v>0</v>
      </c>
      <c r="G35" s="196">
        <v>0</v>
      </c>
      <c r="H35" s="196">
        <v>1305000</v>
      </c>
      <c r="I35" s="196">
        <v>1170000</v>
      </c>
      <c r="J35" s="196">
        <v>1170000</v>
      </c>
      <c r="K35" s="196">
        <v>1170000</v>
      </c>
      <c r="L35" s="196">
        <v>1215000</v>
      </c>
      <c r="M35" s="196">
        <v>1170000</v>
      </c>
      <c r="N35" s="196">
        <v>1215000</v>
      </c>
      <c r="O35" s="196">
        <v>1350000</v>
      </c>
      <c r="P35" s="196">
        <f t="shared" si="0"/>
        <v>1170000</v>
      </c>
      <c r="Q35" s="197">
        <f t="shared" si="1"/>
        <v>10935000</v>
      </c>
      <c r="R35" s="198"/>
      <c r="S35" s="199">
        <f t="shared" si="2"/>
        <v>911250</v>
      </c>
      <c r="T35" s="201"/>
    </row>
    <row r="36" spans="1:20" s="151" customFormat="1" ht="20.399999999999999" x14ac:dyDescent="0.3">
      <c r="A36" s="193">
        <v>24</v>
      </c>
      <c r="B36" s="33">
        <v>3691030</v>
      </c>
      <c r="C36" s="34" t="s">
        <v>250</v>
      </c>
      <c r="D36" s="195" t="s">
        <v>222</v>
      </c>
      <c r="E36" s="196">
        <v>1260000</v>
      </c>
      <c r="F36" s="196">
        <v>1170000</v>
      </c>
      <c r="G36" s="196">
        <v>1305000</v>
      </c>
      <c r="H36" s="196">
        <v>1305000</v>
      </c>
      <c r="I36" s="196">
        <v>1260000</v>
      </c>
      <c r="J36" s="196">
        <v>1215000</v>
      </c>
      <c r="K36" s="196">
        <v>1260000</v>
      </c>
      <c r="L36" s="196">
        <v>1305000</v>
      </c>
      <c r="M36" s="196">
        <v>1260000</v>
      </c>
      <c r="N36" s="196">
        <v>1350000</v>
      </c>
      <c r="O36" s="196">
        <v>1170000</v>
      </c>
      <c r="P36" s="196">
        <f t="shared" si="0"/>
        <v>1170000</v>
      </c>
      <c r="Q36" s="197">
        <f t="shared" si="1"/>
        <v>15030000</v>
      </c>
      <c r="R36" s="198"/>
      <c r="S36" s="199">
        <f t="shared" si="2"/>
        <v>1252500</v>
      </c>
      <c r="T36" s="201"/>
    </row>
    <row r="37" spans="1:20" s="151" customFormat="1" ht="20.399999999999999" x14ac:dyDescent="0.3">
      <c r="A37" s="193">
        <v>25</v>
      </c>
      <c r="B37" s="205">
        <v>541162</v>
      </c>
      <c r="C37" s="34" t="s">
        <v>251</v>
      </c>
      <c r="D37" s="195" t="s">
        <v>222</v>
      </c>
      <c r="E37" s="196">
        <v>1260000</v>
      </c>
      <c r="F37" s="196">
        <v>1305000</v>
      </c>
      <c r="G37" s="196">
        <v>1350000</v>
      </c>
      <c r="H37" s="196">
        <v>1350000</v>
      </c>
      <c r="I37" s="196">
        <v>1350000</v>
      </c>
      <c r="J37" s="196">
        <v>1350000</v>
      </c>
      <c r="K37" s="196">
        <v>1395000</v>
      </c>
      <c r="L37" s="196">
        <v>1395000</v>
      </c>
      <c r="M37" s="196">
        <v>1350000</v>
      </c>
      <c r="N37" s="196">
        <v>1395000</v>
      </c>
      <c r="O37" s="196">
        <v>1350000</v>
      </c>
      <c r="P37" s="196">
        <f t="shared" si="0"/>
        <v>1170000</v>
      </c>
      <c r="Q37" s="197">
        <f t="shared" si="1"/>
        <v>16020000</v>
      </c>
      <c r="R37" s="198"/>
      <c r="S37" s="199">
        <f t="shared" si="2"/>
        <v>1335000</v>
      </c>
      <c r="T37" s="201"/>
    </row>
    <row r="38" spans="1:20" s="151" customFormat="1" ht="20.399999999999999" x14ac:dyDescent="0.3">
      <c r="A38" s="193">
        <v>26</v>
      </c>
      <c r="B38" s="35">
        <v>4351661</v>
      </c>
      <c r="C38" s="34" t="s">
        <v>252</v>
      </c>
      <c r="D38" s="195" t="s">
        <v>253</v>
      </c>
      <c r="E38" s="196">
        <v>1250000</v>
      </c>
      <c r="F38" s="196">
        <v>1150000</v>
      </c>
      <c r="G38" s="196">
        <v>1150000</v>
      </c>
      <c r="H38" s="196">
        <v>1300000</v>
      </c>
      <c r="I38" s="196">
        <v>1450000</v>
      </c>
      <c r="J38" s="196">
        <v>1200000</v>
      </c>
      <c r="K38" s="196">
        <v>1100000</v>
      </c>
      <c r="L38" s="196">
        <v>1150000</v>
      </c>
      <c r="M38" s="196">
        <v>1150000</v>
      </c>
      <c r="N38" s="196">
        <v>1200000</v>
      </c>
      <c r="O38" s="196">
        <v>1250000</v>
      </c>
      <c r="P38" s="206">
        <f>50000*26</f>
        <v>1300000</v>
      </c>
      <c r="Q38" s="197">
        <f t="shared" si="1"/>
        <v>14650000</v>
      </c>
      <c r="R38" s="198"/>
      <c r="S38" s="199">
        <f t="shared" si="2"/>
        <v>1220833.3333333333</v>
      </c>
      <c r="T38" s="201"/>
    </row>
    <row r="39" spans="1:20" s="151" customFormat="1" ht="30.6" x14ac:dyDescent="0.3">
      <c r="A39" s="193">
        <v>27</v>
      </c>
      <c r="B39" s="33">
        <v>5709961</v>
      </c>
      <c r="C39" s="34" t="s">
        <v>254</v>
      </c>
      <c r="D39" s="195" t="s">
        <v>230</v>
      </c>
      <c r="E39" s="196">
        <v>1260000</v>
      </c>
      <c r="F39" s="196">
        <v>1305000</v>
      </c>
      <c r="G39" s="196">
        <v>1260000</v>
      </c>
      <c r="H39" s="196">
        <v>1305000</v>
      </c>
      <c r="I39" s="196">
        <v>1350000</v>
      </c>
      <c r="J39" s="196">
        <v>1350000</v>
      </c>
      <c r="K39" s="196">
        <v>450000</v>
      </c>
      <c r="L39" s="196">
        <v>0</v>
      </c>
      <c r="M39" s="196">
        <v>1215000</v>
      </c>
      <c r="N39" s="196">
        <v>1350000</v>
      </c>
      <c r="O39" s="196">
        <v>1170000</v>
      </c>
      <c r="P39" s="196">
        <f t="shared" si="0"/>
        <v>1170000</v>
      </c>
      <c r="Q39" s="197">
        <f t="shared" si="1"/>
        <v>13185000</v>
      </c>
      <c r="R39" s="198"/>
      <c r="S39" s="199">
        <f t="shared" si="2"/>
        <v>1098750</v>
      </c>
      <c r="T39" s="201"/>
    </row>
    <row r="40" spans="1:20" s="151" customFormat="1" ht="20.399999999999999" x14ac:dyDescent="0.3">
      <c r="A40" s="193">
        <v>28</v>
      </c>
      <c r="B40" s="33">
        <v>4526505</v>
      </c>
      <c r="C40" s="34" t="s">
        <v>255</v>
      </c>
      <c r="D40" s="195" t="s">
        <v>256</v>
      </c>
      <c r="E40" s="196">
        <v>1170000</v>
      </c>
      <c r="F40" s="196">
        <v>1215000</v>
      </c>
      <c r="G40" s="196">
        <v>1125000</v>
      </c>
      <c r="H40" s="196">
        <v>1260000</v>
      </c>
      <c r="I40" s="196">
        <v>1260000</v>
      </c>
      <c r="J40" s="196">
        <v>1350000</v>
      </c>
      <c r="K40" s="196">
        <v>1350000</v>
      </c>
      <c r="L40" s="196">
        <v>1215000</v>
      </c>
      <c r="M40" s="196">
        <v>1305000</v>
      </c>
      <c r="N40" s="196">
        <v>1260000</v>
      </c>
      <c r="O40" s="196">
        <v>1215000</v>
      </c>
      <c r="P40" s="196">
        <f t="shared" si="0"/>
        <v>1170000</v>
      </c>
      <c r="Q40" s="197">
        <f t="shared" si="1"/>
        <v>14895000</v>
      </c>
      <c r="R40" s="198"/>
      <c r="S40" s="199">
        <f t="shared" si="2"/>
        <v>1241250</v>
      </c>
      <c r="T40" s="201"/>
    </row>
    <row r="41" spans="1:20" s="151" customFormat="1" ht="30.6" x14ac:dyDescent="0.3">
      <c r="A41" s="193">
        <v>29</v>
      </c>
      <c r="B41" s="35">
        <v>4898198</v>
      </c>
      <c r="C41" s="34" t="s">
        <v>257</v>
      </c>
      <c r="D41" s="195" t="s">
        <v>222</v>
      </c>
      <c r="E41" s="196">
        <v>1080000</v>
      </c>
      <c r="F41" s="196">
        <v>1125000</v>
      </c>
      <c r="G41" s="196">
        <v>1125000</v>
      </c>
      <c r="H41" s="196">
        <v>1170000</v>
      </c>
      <c r="I41" s="196">
        <v>1170000</v>
      </c>
      <c r="J41" s="196">
        <v>1170000</v>
      </c>
      <c r="K41" s="196">
        <v>1170000</v>
      </c>
      <c r="L41" s="196">
        <v>1170000</v>
      </c>
      <c r="M41" s="196">
        <v>1170000</v>
      </c>
      <c r="N41" s="196">
        <v>630000</v>
      </c>
      <c r="O41" s="196">
        <v>0</v>
      </c>
      <c r="P41" s="206">
        <f>+$P$7*13</f>
        <v>585000</v>
      </c>
      <c r="Q41" s="197">
        <f t="shared" si="1"/>
        <v>11565000</v>
      </c>
      <c r="R41" s="198"/>
      <c r="S41" s="199">
        <f t="shared" si="2"/>
        <v>963750</v>
      </c>
      <c r="T41" s="201"/>
    </row>
    <row r="42" spans="1:20" s="151" customFormat="1" ht="30.6" x14ac:dyDescent="0.3">
      <c r="A42" s="193">
        <v>30</v>
      </c>
      <c r="B42" s="204">
        <v>4526583</v>
      </c>
      <c r="C42" s="34" t="s">
        <v>258</v>
      </c>
      <c r="D42" s="195" t="s">
        <v>259</v>
      </c>
      <c r="E42" s="196">
        <v>0</v>
      </c>
      <c r="F42" s="196">
        <v>850000</v>
      </c>
      <c r="G42" s="196">
        <v>1200000</v>
      </c>
      <c r="H42" s="196">
        <v>1150000</v>
      </c>
      <c r="I42" s="196">
        <v>1250000</v>
      </c>
      <c r="J42" s="196">
        <v>1300000</v>
      </c>
      <c r="K42" s="196">
        <v>500000</v>
      </c>
      <c r="L42" s="196">
        <v>0</v>
      </c>
      <c r="M42" s="196">
        <v>0</v>
      </c>
      <c r="N42" s="196">
        <v>0</v>
      </c>
      <c r="O42" s="196">
        <v>0</v>
      </c>
      <c r="P42" s="206">
        <f>50000*26</f>
        <v>1300000</v>
      </c>
      <c r="Q42" s="197">
        <f t="shared" si="1"/>
        <v>7550000</v>
      </c>
      <c r="R42" s="198"/>
      <c r="S42" s="199">
        <f t="shared" si="2"/>
        <v>629166.66666666663</v>
      </c>
      <c r="T42" s="201"/>
    </row>
    <row r="43" spans="1:20" s="151" customFormat="1" ht="40.799999999999997" x14ac:dyDescent="0.3">
      <c r="A43" s="193">
        <v>31</v>
      </c>
      <c r="B43" s="204">
        <v>3183841</v>
      </c>
      <c r="C43" s="194" t="s">
        <v>260</v>
      </c>
      <c r="D43" s="195" t="s">
        <v>261</v>
      </c>
      <c r="E43" s="196">
        <v>0</v>
      </c>
      <c r="F43" s="196">
        <v>405000</v>
      </c>
      <c r="G43" s="196">
        <v>1170000</v>
      </c>
      <c r="H43" s="196">
        <v>1170000</v>
      </c>
      <c r="I43" s="196">
        <v>1170000</v>
      </c>
      <c r="J43" s="196">
        <v>1170000</v>
      </c>
      <c r="K43" s="196">
        <v>1420000</v>
      </c>
      <c r="L43" s="196">
        <v>1215000</v>
      </c>
      <c r="M43" s="196">
        <v>1170000</v>
      </c>
      <c r="N43" s="196">
        <v>675000</v>
      </c>
      <c r="O43" s="196">
        <v>0</v>
      </c>
      <c r="P43" s="196">
        <v>0</v>
      </c>
      <c r="Q43" s="197">
        <f t="shared" si="1"/>
        <v>9565000</v>
      </c>
      <c r="R43" s="198"/>
      <c r="S43" s="199">
        <f t="shared" si="2"/>
        <v>797083.33333333337</v>
      </c>
      <c r="T43" s="201"/>
    </row>
    <row r="44" spans="1:20" s="151" customFormat="1" ht="30.6" x14ac:dyDescent="0.3">
      <c r="A44" s="193">
        <v>32</v>
      </c>
      <c r="B44" s="200">
        <v>2227930</v>
      </c>
      <c r="C44" s="34" t="s">
        <v>262</v>
      </c>
      <c r="D44" s="195" t="s">
        <v>222</v>
      </c>
      <c r="E44" s="196">
        <v>0</v>
      </c>
      <c r="F44" s="196">
        <v>0</v>
      </c>
      <c r="G44" s="196">
        <v>0</v>
      </c>
      <c r="H44" s="196">
        <v>855000</v>
      </c>
      <c r="I44" s="196">
        <v>1305000</v>
      </c>
      <c r="J44" s="196">
        <v>1260000</v>
      </c>
      <c r="K44" s="196">
        <v>1170000</v>
      </c>
      <c r="L44" s="196">
        <v>1215000</v>
      </c>
      <c r="M44" s="196">
        <v>1170000</v>
      </c>
      <c r="N44" s="196">
        <v>1260000</v>
      </c>
      <c r="O44" s="196">
        <v>1125000</v>
      </c>
      <c r="P44" s="196">
        <f t="shared" si="0"/>
        <v>1170000</v>
      </c>
      <c r="Q44" s="197">
        <f t="shared" si="1"/>
        <v>10530000</v>
      </c>
      <c r="R44" s="198"/>
      <c r="S44" s="199">
        <f t="shared" si="2"/>
        <v>877500</v>
      </c>
      <c r="T44" s="201"/>
    </row>
    <row r="45" spans="1:20" s="151" customFormat="1" x14ac:dyDescent="0.3">
      <c r="A45" s="193">
        <v>33</v>
      </c>
      <c r="B45" s="204">
        <v>6283799</v>
      </c>
      <c r="C45" s="34" t="s">
        <v>263</v>
      </c>
      <c r="D45" s="207" t="s">
        <v>261</v>
      </c>
      <c r="E45" s="196">
        <v>1215000</v>
      </c>
      <c r="F45" s="196">
        <v>1170000</v>
      </c>
      <c r="G45" s="196">
        <v>1170000</v>
      </c>
      <c r="H45" s="196">
        <v>1170000</v>
      </c>
      <c r="I45" s="196">
        <v>1215000</v>
      </c>
      <c r="J45" s="196">
        <v>1170000</v>
      </c>
      <c r="K45" s="196">
        <v>1395000</v>
      </c>
      <c r="L45" s="196">
        <v>1305000</v>
      </c>
      <c r="M45" s="196">
        <v>1170000</v>
      </c>
      <c r="N45" s="196">
        <v>1350000</v>
      </c>
      <c r="O45" s="196">
        <v>1215000</v>
      </c>
      <c r="P45" s="196">
        <f t="shared" si="0"/>
        <v>1170000</v>
      </c>
      <c r="Q45" s="197">
        <f t="shared" si="1"/>
        <v>14715000</v>
      </c>
      <c r="R45" s="198"/>
      <c r="S45" s="199">
        <f t="shared" si="2"/>
        <v>1226250</v>
      </c>
      <c r="T45" s="201"/>
    </row>
    <row r="46" spans="1:20" s="151" customFormat="1" ht="30.6" x14ac:dyDescent="0.3">
      <c r="A46" s="193">
        <v>34</v>
      </c>
      <c r="B46" s="200">
        <v>810152</v>
      </c>
      <c r="C46" s="34" t="s">
        <v>264</v>
      </c>
      <c r="D46" s="195" t="s">
        <v>265</v>
      </c>
      <c r="E46" s="196">
        <v>1395000</v>
      </c>
      <c r="F46" s="196">
        <v>1305000</v>
      </c>
      <c r="G46" s="196">
        <v>1395000</v>
      </c>
      <c r="H46" s="196">
        <v>1350000</v>
      </c>
      <c r="I46" s="196">
        <v>1395000</v>
      </c>
      <c r="J46" s="196">
        <v>1350000</v>
      </c>
      <c r="K46" s="196">
        <v>1395000</v>
      </c>
      <c r="L46" s="196">
        <v>1395000</v>
      </c>
      <c r="M46" s="196">
        <v>1350000</v>
      </c>
      <c r="N46" s="196">
        <v>1395000</v>
      </c>
      <c r="O46" s="196">
        <v>1350000</v>
      </c>
      <c r="P46" s="196">
        <f t="shared" si="0"/>
        <v>1170000</v>
      </c>
      <c r="Q46" s="197">
        <f t="shared" si="1"/>
        <v>16245000</v>
      </c>
      <c r="R46" s="198"/>
      <c r="S46" s="199">
        <f t="shared" si="2"/>
        <v>1353750</v>
      </c>
      <c r="T46" s="201"/>
    </row>
    <row r="47" spans="1:20" s="151" customFormat="1" ht="30.6" x14ac:dyDescent="0.3">
      <c r="A47" s="193">
        <v>35</v>
      </c>
      <c r="B47" s="200">
        <v>776770</v>
      </c>
      <c r="C47" s="34" t="s">
        <v>266</v>
      </c>
      <c r="D47" s="195" t="s">
        <v>267</v>
      </c>
      <c r="E47" s="196">
        <v>0</v>
      </c>
      <c r="F47" s="196">
        <v>0</v>
      </c>
      <c r="G47" s="196">
        <v>1395000</v>
      </c>
      <c r="H47" s="196">
        <v>1350000</v>
      </c>
      <c r="I47" s="196">
        <v>1395000</v>
      </c>
      <c r="J47" s="196">
        <v>1350000</v>
      </c>
      <c r="K47" s="196">
        <v>1395000</v>
      </c>
      <c r="L47" s="196">
        <v>1395000</v>
      </c>
      <c r="M47" s="196">
        <v>1350000</v>
      </c>
      <c r="N47" s="196">
        <v>1395000</v>
      </c>
      <c r="O47" s="196">
        <v>1350000</v>
      </c>
      <c r="P47" s="196">
        <f t="shared" si="0"/>
        <v>1170000</v>
      </c>
      <c r="Q47" s="197">
        <f t="shared" si="1"/>
        <v>13545000</v>
      </c>
      <c r="R47" s="198"/>
      <c r="S47" s="199">
        <f t="shared" si="2"/>
        <v>1128750</v>
      </c>
      <c r="T47" s="201"/>
    </row>
    <row r="48" spans="1:20" s="151" customFormat="1" ht="30.6" x14ac:dyDescent="0.3">
      <c r="A48" s="193">
        <v>36</v>
      </c>
      <c r="B48" s="204">
        <v>656981</v>
      </c>
      <c r="C48" s="34" t="s">
        <v>268</v>
      </c>
      <c r="D48" s="207" t="s">
        <v>269</v>
      </c>
      <c r="E48" s="196">
        <v>0</v>
      </c>
      <c r="F48" s="196">
        <v>315000</v>
      </c>
      <c r="G48" s="196">
        <v>1170000</v>
      </c>
      <c r="H48" s="196">
        <v>1170000</v>
      </c>
      <c r="I48" s="196">
        <v>1080000</v>
      </c>
      <c r="J48" s="196">
        <v>1260000</v>
      </c>
      <c r="K48" s="196">
        <v>1170000</v>
      </c>
      <c r="L48" s="196">
        <v>1215000</v>
      </c>
      <c r="M48" s="196">
        <v>1170000</v>
      </c>
      <c r="N48" s="196">
        <v>1080000</v>
      </c>
      <c r="O48" s="196">
        <v>1170000</v>
      </c>
      <c r="P48" s="196">
        <f t="shared" si="0"/>
        <v>1170000</v>
      </c>
      <c r="Q48" s="197">
        <f t="shared" si="1"/>
        <v>11970000</v>
      </c>
      <c r="R48" s="198"/>
      <c r="S48" s="199">
        <f t="shared" si="2"/>
        <v>997500</v>
      </c>
      <c r="T48" s="201"/>
    </row>
    <row r="49" spans="1:20" s="151" customFormat="1" ht="30.6" x14ac:dyDescent="0.3">
      <c r="A49" s="193">
        <v>37</v>
      </c>
      <c r="B49" s="33">
        <v>1496452</v>
      </c>
      <c r="C49" s="34" t="s">
        <v>270</v>
      </c>
      <c r="D49" s="195" t="s">
        <v>271</v>
      </c>
      <c r="E49" s="196">
        <v>1350000</v>
      </c>
      <c r="F49" s="196">
        <v>1260000</v>
      </c>
      <c r="G49" s="196">
        <v>1305000</v>
      </c>
      <c r="H49" s="196">
        <v>1395000</v>
      </c>
      <c r="I49" s="196">
        <v>1305000</v>
      </c>
      <c r="J49" s="196">
        <v>1350000</v>
      </c>
      <c r="K49" s="196">
        <v>1395000</v>
      </c>
      <c r="L49" s="196">
        <v>1395000</v>
      </c>
      <c r="M49" s="196">
        <v>1350000</v>
      </c>
      <c r="N49" s="196">
        <v>1395000</v>
      </c>
      <c r="O49" s="196">
        <v>135000</v>
      </c>
      <c r="P49" s="196">
        <f t="shared" si="0"/>
        <v>1170000</v>
      </c>
      <c r="Q49" s="197">
        <f t="shared" si="1"/>
        <v>14805000</v>
      </c>
      <c r="R49" s="198"/>
      <c r="S49" s="199">
        <f t="shared" si="2"/>
        <v>1233750</v>
      </c>
      <c r="T49" s="201"/>
    </row>
    <row r="50" spans="1:20" s="151" customFormat="1" ht="20.399999999999999" x14ac:dyDescent="0.3">
      <c r="A50" s="193">
        <v>38</v>
      </c>
      <c r="B50" s="33">
        <v>3832899</v>
      </c>
      <c r="C50" s="34" t="s">
        <v>272</v>
      </c>
      <c r="D50" s="195" t="s">
        <v>232</v>
      </c>
      <c r="E50" s="196">
        <v>1215000</v>
      </c>
      <c r="F50" s="196">
        <v>1125000</v>
      </c>
      <c r="G50" s="196">
        <v>1215000</v>
      </c>
      <c r="H50" s="196">
        <v>1170000</v>
      </c>
      <c r="I50" s="196">
        <v>1170000</v>
      </c>
      <c r="J50" s="196">
        <v>1170000</v>
      </c>
      <c r="K50" s="196">
        <v>1170000</v>
      </c>
      <c r="L50" s="196">
        <v>1215000</v>
      </c>
      <c r="M50" s="196">
        <v>1170000</v>
      </c>
      <c r="N50" s="196">
        <v>1080000</v>
      </c>
      <c r="O50" s="196">
        <v>1170000</v>
      </c>
      <c r="P50" s="196">
        <f t="shared" si="0"/>
        <v>1170000</v>
      </c>
      <c r="Q50" s="197">
        <f t="shared" si="1"/>
        <v>14040000</v>
      </c>
      <c r="R50" s="198">
        <v>588750</v>
      </c>
      <c r="S50" s="199">
        <f t="shared" si="2"/>
        <v>581250</v>
      </c>
      <c r="T50" s="201"/>
    </row>
    <row r="51" spans="1:20" s="151" customFormat="1" ht="20.399999999999999" x14ac:dyDescent="0.3">
      <c r="A51" s="193">
        <v>39</v>
      </c>
      <c r="B51" s="204">
        <v>5205482</v>
      </c>
      <c r="C51" s="34" t="s">
        <v>273</v>
      </c>
      <c r="D51" s="207" t="s">
        <v>256</v>
      </c>
      <c r="E51" s="196">
        <v>1080000</v>
      </c>
      <c r="F51" s="196">
        <v>1080000</v>
      </c>
      <c r="G51" s="196">
        <v>1350000</v>
      </c>
      <c r="H51" s="196">
        <v>1305000</v>
      </c>
      <c r="I51" s="196">
        <v>1215000</v>
      </c>
      <c r="J51" s="196">
        <v>1170000</v>
      </c>
      <c r="K51" s="196">
        <v>1170000</v>
      </c>
      <c r="L51" s="196">
        <v>1170000</v>
      </c>
      <c r="M51" s="196">
        <v>1260000</v>
      </c>
      <c r="N51" s="196">
        <v>1350000</v>
      </c>
      <c r="O51" s="196">
        <v>1395000</v>
      </c>
      <c r="P51" s="196">
        <f t="shared" si="0"/>
        <v>1170000</v>
      </c>
      <c r="Q51" s="197">
        <f t="shared" si="1"/>
        <v>14715000</v>
      </c>
      <c r="R51" s="198"/>
      <c r="S51" s="199">
        <f t="shared" si="2"/>
        <v>1226250</v>
      </c>
      <c r="T51" s="201"/>
    </row>
    <row r="52" spans="1:20" s="151" customFormat="1" ht="30.6" x14ac:dyDescent="0.3">
      <c r="A52" s="193">
        <v>40</v>
      </c>
      <c r="B52" s="33">
        <v>1857981</v>
      </c>
      <c r="C52" s="34" t="s">
        <v>274</v>
      </c>
      <c r="D52" s="195" t="s">
        <v>275</v>
      </c>
      <c r="E52" s="196">
        <v>1395000</v>
      </c>
      <c r="F52" s="196">
        <v>1350000</v>
      </c>
      <c r="G52" s="196">
        <v>1350000</v>
      </c>
      <c r="H52" s="196">
        <v>1485000</v>
      </c>
      <c r="I52" s="196">
        <v>1485000</v>
      </c>
      <c r="J52" s="196">
        <v>1485000</v>
      </c>
      <c r="K52" s="196">
        <v>1350000</v>
      </c>
      <c r="L52" s="196">
        <v>1485000</v>
      </c>
      <c r="M52" s="196">
        <v>1395000</v>
      </c>
      <c r="N52" s="196">
        <v>1440000</v>
      </c>
      <c r="O52" s="196">
        <v>1350000</v>
      </c>
      <c r="P52" s="196">
        <f t="shared" si="0"/>
        <v>1170000</v>
      </c>
      <c r="Q52" s="197">
        <f t="shared" si="1"/>
        <v>16740000</v>
      </c>
      <c r="R52" s="198"/>
      <c r="S52" s="199">
        <f t="shared" si="2"/>
        <v>1395000</v>
      </c>
      <c r="T52" s="201"/>
    </row>
    <row r="53" spans="1:20" s="151" customFormat="1" ht="20.399999999999999" x14ac:dyDescent="0.3">
      <c r="A53" s="193">
        <v>41</v>
      </c>
      <c r="B53" s="33">
        <v>1931579</v>
      </c>
      <c r="C53" s="34" t="s">
        <v>276</v>
      </c>
      <c r="D53" s="195" t="s">
        <v>222</v>
      </c>
      <c r="E53" s="196">
        <v>1215000</v>
      </c>
      <c r="F53" s="196">
        <v>1305000</v>
      </c>
      <c r="G53" s="196">
        <v>1215000</v>
      </c>
      <c r="H53" s="196">
        <v>1350000</v>
      </c>
      <c r="I53" s="196">
        <v>1350000</v>
      </c>
      <c r="J53" s="196">
        <v>1350000</v>
      </c>
      <c r="K53" s="196">
        <v>1260000</v>
      </c>
      <c r="L53" s="196">
        <v>1395000</v>
      </c>
      <c r="M53" s="196">
        <v>1350000</v>
      </c>
      <c r="N53" s="196">
        <v>1395000</v>
      </c>
      <c r="O53" s="196">
        <v>1350000</v>
      </c>
      <c r="P53" s="196">
        <f t="shared" si="0"/>
        <v>1170000</v>
      </c>
      <c r="Q53" s="197">
        <f t="shared" si="1"/>
        <v>15705000</v>
      </c>
      <c r="R53" s="198"/>
      <c r="S53" s="199">
        <f t="shared" si="2"/>
        <v>1308750</v>
      </c>
      <c r="T53" s="201"/>
    </row>
    <row r="54" spans="1:20" s="151" customFormat="1" ht="30.6" x14ac:dyDescent="0.3">
      <c r="A54" s="193">
        <v>42</v>
      </c>
      <c r="B54" s="33">
        <v>1104383</v>
      </c>
      <c r="C54" s="34" t="s">
        <v>277</v>
      </c>
      <c r="D54" s="195" t="s">
        <v>222</v>
      </c>
      <c r="E54" s="196">
        <v>1170000</v>
      </c>
      <c r="F54" s="196">
        <v>1125000</v>
      </c>
      <c r="G54" s="196">
        <v>1215000</v>
      </c>
      <c r="H54" s="196">
        <v>1170000</v>
      </c>
      <c r="I54" s="196">
        <v>1170000</v>
      </c>
      <c r="J54" s="196">
        <v>1170000</v>
      </c>
      <c r="K54" s="196">
        <v>1170000</v>
      </c>
      <c r="L54" s="196">
        <v>1215000</v>
      </c>
      <c r="M54" s="196">
        <v>1170000</v>
      </c>
      <c r="N54" s="196">
        <v>1080000</v>
      </c>
      <c r="O54" s="196">
        <v>1215000</v>
      </c>
      <c r="P54" s="196">
        <f t="shared" si="0"/>
        <v>1170000</v>
      </c>
      <c r="Q54" s="197">
        <f t="shared" si="1"/>
        <v>14040000</v>
      </c>
      <c r="R54" s="198"/>
      <c r="S54" s="199">
        <f t="shared" si="2"/>
        <v>1170000</v>
      </c>
      <c r="T54" s="201"/>
    </row>
    <row r="55" spans="1:20" s="151" customFormat="1" ht="30.6" x14ac:dyDescent="0.3">
      <c r="A55" s="193">
        <v>43</v>
      </c>
      <c r="B55" s="33">
        <v>1351663</v>
      </c>
      <c r="C55" s="34" t="s">
        <v>278</v>
      </c>
      <c r="D55" s="195" t="s">
        <v>279</v>
      </c>
      <c r="E55" s="196">
        <v>1395000</v>
      </c>
      <c r="F55" s="196">
        <v>1305000</v>
      </c>
      <c r="G55" s="196">
        <v>1530000</v>
      </c>
      <c r="H55" s="196">
        <v>1305000</v>
      </c>
      <c r="I55" s="196">
        <v>1395000</v>
      </c>
      <c r="J55" s="196">
        <v>1350000</v>
      </c>
      <c r="K55" s="196">
        <v>1395000</v>
      </c>
      <c r="L55" s="196">
        <v>1395000</v>
      </c>
      <c r="M55" s="196">
        <v>1350000</v>
      </c>
      <c r="N55" s="196">
        <v>1395000</v>
      </c>
      <c r="O55" s="196">
        <v>1350000</v>
      </c>
      <c r="P55" s="196">
        <f t="shared" si="0"/>
        <v>1170000</v>
      </c>
      <c r="Q55" s="197">
        <f t="shared" si="1"/>
        <v>16335000</v>
      </c>
      <c r="R55" s="198">
        <v>690000</v>
      </c>
      <c r="S55" s="199">
        <f t="shared" si="2"/>
        <v>671250</v>
      </c>
      <c r="T55" s="201"/>
    </row>
    <row r="56" spans="1:20" s="151" customFormat="1" ht="30.6" x14ac:dyDescent="0.3">
      <c r="A56" s="193">
        <v>44</v>
      </c>
      <c r="B56" s="33">
        <v>3956214</v>
      </c>
      <c r="C56" s="34" t="s">
        <v>280</v>
      </c>
      <c r="D56" s="195" t="s">
        <v>243</v>
      </c>
      <c r="E56" s="196">
        <v>1215000</v>
      </c>
      <c r="F56" s="196">
        <v>1305000</v>
      </c>
      <c r="G56" s="196">
        <v>1215000</v>
      </c>
      <c r="H56" s="196">
        <v>1350000</v>
      </c>
      <c r="I56" s="196">
        <v>1350000</v>
      </c>
      <c r="J56" s="196">
        <v>1350000</v>
      </c>
      <c r="K56" s="196">
        <v>450000</v>
      </c>
      <c r="L56" s="196">
        <v>0</v>
      </c>
      <c r="M56" s="196">
        <v>1395000</v>
      </c>
      <c r="N56" s="196">
        <v>1440000</v>
      </c>
      <c r="O56" s="196">
        <v>1350000</v>
      </c>
      <c r="P56" s="196">
        <f t="shared" si="0"/>
        <v>1170000</v>
      </c>
      <c r="Q56" s="197">
        <f t="shared" si="1"/>
        <v>13590000</v>
      </c>
      <c r="R56" s="198">
        <v>637500</v>
      </c>
      <c r="S56" s="199">
        <f t="shared" si="2"/>
        <v>495000</v>
      </c>
      <c r="T56" s="201"/>
    </row>
    <row r="57" spans="1:20" s="151" customFormat="1" ht="30.6" x14ac:dyDescent="0.3">
      <c r="A57" s="193">
        <v>45</v>
      </c>
      <c r="B57" s="204">
        <v>3549970</v>
      </c>
      <c r="C57" s="34" t="s">
        <v>281</v>
      </c>
      <c r="D57" s="207" t="s">
        <v>282</v>
      </c>
      <c r="E57" s="196">
        <v>1305000</v>
      </c>
      <c r="F57" s="196">
        <v>1170000</v>
      </c>
      <c r="G57" s="196">
        <v>1395000</v>
      </c>
      <c r="H57" s="196">
        <v>1440000</v>
      </c>
      <c r="I57" s="196">
        <v>1575000</v>
      </c>
      <c r="J57" s="196">
        <v>1350000</v>
      </c>
      <c r="K57" s="196">
        <v>1170000</v>
      </c>
      <c r="L57" s="196">
        <v>1485000</v>
      </c>
      <c r="M57" s="196">
        <v>1440000</v>
      </c>
      <c r="N57" s="196">
        <v>765000</v>
      </c>
      <c r="O57" s="196">
        <v>1305000</v>
      </c>
      <c r="P57" s="196">
        <f t="shared" si="0"/>
        <v>1170000</v>
      </c>
      <c r="Q57" s="197">
        <f t="shared" si="1"/>
        <v>15570000</v>
      </c>
      <c r="R57" s="198"/>
      <c r="S57" s="199">
        <f t="shared" si="2"/>
        <v>1297500</v>
      </c>
      <c r="T57" s="201"/>
    </row>
    <row r="58" spans="1:20" s="151" customFormat="1" ht="20.399999999999999" x14ac:dyDescent="0.3">
      <c r="A58" s="193">
        <v>46</v>
      </c>
      <c r="B58" s="204">
        <v>6261647</v>
      </c>
      <c r="C58" s="34" t="s">
        <v>283</v>
      </c>
      <c r="D58" s="207" t="s">
        <v>256</v>
      </c>
      <c r="E58" s="196">
        <v>1440000</v>
      </c>
      <c r="F58" s="196">
        <v>1215000</v>
      </c>
      <c r="G58" s="196">
        <v>1440000</v>
      </c>
      <c r="H58" s="196">
        <v>1395000</v>
      </c>
      <c r="I58" s="196">
        <v>1305000</v>
      </c>
      <c r="J58" s="196">
        <v>1260000</v>
      </c>
      <c r="K58" s="196">
        <v>1395000</v>
      </c>
      <c r="L58" s="196">
        <v>1395000</v>
      </c>
      <c r="M58" s="196">
        <v>1395000</v>
      </c>
      <c r="N58" s="196">
        <v>1395000</v>
      </c>
      <c r="O58" s="196">
        <v>1305000</v>
      </c>
      <c r="P58" s="196">
        <f t="shared" si="0"/>
        <v>1170000</v>
      </c>
      <c r="Q58" s="197">
        <f t="shared" si="1"/>
        <v>16110000</v>
      </c>
      <c r="R58" s="198"/>
      <c r="S58" s="199">
        <f t="shared" si="2"/>
        <v>1342500</v>
      </c>
      <c r="T58" s="201"/>
    </row>
    <row r="59" spans="1:20" s="151" customFormat="1" ht="20.399999999999999" x14ac:dyDescent="0.3">
      <c r="A59" s="193">
        <v>47</v>
      </c>
      <c r="B59" s="33">
        <v>1439612</v>
      </c>
      <c r="C59" s="34" t="s">
        <v>284</v>
      </c>
      <c r="D59" s="195" t="s">
        <v>228</v>
      </c>
      <c r="E59" s="196">
        <v>1170000</v>
      </c>
      <c r="F59" s="196">
        <v>1125000</v>
      </c>
      <c r="G59" s="196">
        <v>1125000</v>
      </c>
      <c r="H59" s="196">
        <v>1350000</v>
      </c>
      <c r="I59" s="196">
        <v>1260000</v>
      </c>
      <c r="J59" s="196">
        <v>1350000</v>
      </c>
      <c r="K59" s="196">
        <v>1170000</v>
      </c>
      <c r="L59" s="196">
        <v>1170000</v>
      </c>
      <c r="M59" s="196">
        <v>1170000</v>
      </c>
      <c r="N59" s="196">
        <v>1080000</v>
      </c>
      <c r="O59" s="196">
        <v>1170000</v>
      </c>
      <c r="P59" s="196">
        <f t="shared" si="0"/>
        <v>1170000</v>
      </c>
      <c r="Q59" s="197">
        <f t="shared" si="1"/>
        <v>14310000</v>
      </c>
      <c r="R59" s="198"/>
      <c r="S59" s="199">
        <f t="shared" si="2"/>
        <v>1192500</v>
      </c>
      <c r="T59" s="201"/>
    </row>
    <row r="60" spans="1:20" s="151" customFormat="1" ht="20.399999999999999" x14ac:dyDescent="0.3">
      <c r="A60" s="193">
        <v>48</v>
      </c>
      <c r="B60" s="204">
        <v>1008126</v>
      </c>
      <c r="C60" s="34" t="s">
        <v>285</v>
      </c>
      <c r="D60" s="195" t="s">
        <v>286</v>
      </c>
      <c r="E60" s="196">
        <v>1215000</v>
      </c>
      <c r="F60" s="196">
        <v>1305000</v>
      </c>
      <c r="G60" s="196">
        <v>1350000</v>
      </c>
      <c r="H60" s="196">
        <v>1350000</v>
      </c>
      <c r="I60" s="196">
        <v>1305000</v>
      </c>
      <c r="J60" s="196">
        <v>1350000</v>
      </c>
      <c r="K60" s="196">
        <v>1350000</v>
      </c>
      <c r="L60" s="196">
        <v>1395000</v>
      </c>
      <c r="M60" s="196">
        <v>1170000</v>
      </c>
      <c r="N60" s="196">
        <v>1215000</v>
      </c>
      <c r="O60" s="196">
        <v>0</v>
      </c>
      <c r="P60" s="196">
        <f t="shared" si="0"/>
        <v>1170000</v>
      </c>
      <c r="Q60" s="197">
        <f t="shared" si="1"/>
        <v>14175000</v>
      </c>
      <c r="R60" s="198"/>
      <c r="S60" s="199">
        <f t="shared" si="2"/>
        <v>1181250</v>
      </c>
      <c r="T60" s="201"/>
    </row>
    <row r="61" spans="1:20" s="151" customFormat="1" ht="20.399999999999999" x14ac:dyDescent="0.3">
      <c r="A61" s="193">
        <v>49</v>
      </c>
      <c r="B61" s="204" t="s">
        <v>287</v>
      </c>
      <c r="C61" s="34" t="s">
        <v>288</v>
      </c>
      <c r="D61" s="207" t="s">
        <v>222</v>
      </c>
      <c r="E61" s="196">
        <v>1350000</v>
      </c>
      <c r="F61" s="196">
        <v>1215000</v>
      </c>
      <c r="G61" s="196">
        <v>1170000</v>
      </c>
      <c r="H61" s="196">
        <v>1170000</v>
      </c>
      <c r="I61" s="196">
        <v>1215000</v>
      </c>
      <c r="J61" s="196">
        <v>1215000</v>
      </c>
      <c r="K61" s="196">
        <v>1260000</v>
      </c>
      <c r="L61" s="196">
        <v>1350000</v>
      </c>
      <c r="M61" s="196">
        <v>1350000</v>
      </c>
      <c r="N61" s="196">
        <v>1395000</v>
      </c>
      <c r="O61" s="196">
        <v>1350000</v>
      </c>
      <c r="P61" s="196">
        <f t="shared" si="0"/>
        <v>1170000</v>
      </c>
      <c r="Q61" s="197">
        <f t="shared" si="1"/>
        <v>15210000</v>
      </c>
      <c r="R61" s="198"/>
      <c r="S61" s="199">
        <f t="shared" si="2"/>
        <v>1267500</v>
      </c>
      <c r="T61" s="201"/>
    </row>
    <row r="62" spans="1:20" s="151" customFormat="1" ht="30.6" x14ac:dyDescent="0.3">
      <c r="A62" s="193">
        <v>50</v>
      </c>
      <c r="B62" s="204">
        <v>3684807</v>
      </c>
      <c r="C62" s="34" t="s">
        <v>289</v>
      </c>
      <c r="D62" s="207" t="s">
        <v>290</v>
      </c>
      <c r="E62" s="196">
        <v>1620000</v>
      </c>
      <c r="F62" s="196">
        <v>1485000</v>
      </c>
      <c r="G62" s="196">
        <v>1350000</v>
      </c>
      <c r="H62" s="196">
        <v>1485000</v>
      </c>
      <c r="I62" s="196">
        <v>1620000</v>
      </c>
      <c r="J62" s="196">
        <v>1440000</v>
      </c>
      <c r="K62" s="196">
        <v>1620000</v>
      </c>
      <c r="L62" s="196">
        <v>1350000</v>
      </c>
      <c r="M62" s="196">
        <v>1530000</v>
      </c>
      <c r="N62" s="196">
        <v>1710000</v>
      </c>
      <c r="O62" s="196">
        <f>1170000+350000</f>
        <v>1520000</v>
      </c>
      <c r="P62" s="196">
        <f t="shared" si="0"/>
        <v>1170000</v>
      </c>
      <c r="Q62" s="197">
        <f t="shared" si="1"/>
        <v>17900000</v>
      </c>
      <c r="R62" s="198"/>
      <c r="S62" s="199">
        <f t="shared" si="2"/>
        <v>1491666.6666666667</v>
      </c>
      <c r="T62" s="201"/>
    </row>
    <row r="63" spans="1:20" s="151" customFormat="1" ht="40.799999999999997" x14ac:dyDescent="0.3">
      <c r="A63" s="193">
        <v>51</v>
      </c>
      <c r="B63" s="33">
        <v>1404000</v>
      </c>
      <c r="C63" s="34" t="s">
        <v>291</v>
      </c>
      <c r="D63" s="195" t="s">
        <v>243</v>
      </c>
      <c r="E63" s="196">
        <v>1125000</v>
      </c>
      <c r="F63" s="196">
        <v>1260000</v>
      </c>
      <c r="G63" s="196">
        <v>1035000</v>
      </c>
      <c r="H63" s="196">
        <v>1215000</v>
      </c>
      <c r="I63" s="196">
        <v>1350000</v>
      </c>
      <c r="J63" s="196">
        <v>1395000</v>
      </c>
      <c r="K63" s="196">
        <v>1350000</v>
      </c>
      <c r="L63" s="196">
        <v>1395000</v>
      </c>
      <c r="M63" s="196">
        <v>1305000</v>
      </c>
      <c r="N63" s="196">
        <v>1440000</v>
      </c>
      <c r="O63" s="196">
        <v>1260000</v>
      </c>
      <c r="P63" s="196">
        <f t="shared" si="0"/>
        <v>1170000</v>
      </c>
      <c r="Q63" s="197">
        <f t="shared" si="1"/>
        <v>15300000</v>
      </c>
      <c r="R63" s="198"/>
      <c r="S63" s="199">
        <f t="shared" si="2"/>
        <v>1275000</v>
      </c>
      <c r="T63" s="201"/>
    </row>
    <row r="64" spans="1:20" s="151" customFormat="1" ht="30.6" x14ac:dyDescent="0.3">
      <c r="A64" s="193">
        <v>52</v>
      </c>
      <c r="B64" s="204">
        <v>3344394</v>
      </c>
      <c r="C64" s="34" t="s">
        <v>292</v>
      </c>
      <c r="D64" s="208" t="s">
        <v>286</v>
      </c>
      <c r="E64" s="196">
        <v>1215000</v>
      </c>
      <c r="F64" s="196">
        <v>1305000</v>
      </c>
      <c r="G64" s="196">
        <v>1395000</v>
      </c>
      <c r="H64" s="196">
        <v>1170000</v>
      </c>
      <c r="I64" s="196">
        <v>1305000</v>
      </c>
      <c r="J64" s="196">
        <v>1350000</v>
      </c>
      <c r="K64" s="196">
        <v>1350000</v>
      </c>
      <c r="L64" s="196">
        <v>1350000</v>
      </c>
      <c r="M64" s="196">
        <v>1170000</v>
      </c>
      <c r="N64" s="196">
        <v>1170000</v>
      </c>
      <c r="O64" s="196">
        <v>0</v>
      </c>
      <c r="P64" s="196">
        <f t="shared" si="0"/>
        <v>1170000</v>
      </c>
      <c r="Q64" s="197">
        <f t="shared" si="1"/>
        <v>13950000</v>
      </c>
      <c r="R64" s="198">
        <v>500000</v>
      </c>
      <c r="S64" s="199">
        <f t="shared" si="2"/>
        <v>662500</v>
      </c>
      <c r="T64" s="201"/>
    </row>
    <row r="65" spans="1:25" s="151" customFormat="1" ht="30.6" x14ac:dyDescent="0.3">
      <c r="A65" s="193">
        <v>53</v>
      </c>
      <c r="B65" s="200">
        <v>4040859</v>
      </c>
      <c r="C65" s="34" t="s">
        <v>293</v>
      </c>
      <c r="D65" s="195" t="s">
        <v>222</v>
      </c>
      <c r="E65" s="209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675000</v>
      </c>
      <c r="L65" s="196">
        <v>1125000</v>
      </c>
      <c r="M65" s="196">
        <v>990000</v>
      </c>
      <c r="N65" s="196">
        <v>1080000</v>
      </c>
      <c r="O65" s="196">
        <v>1170000</v>
      </c>
      <c r="P65" s="196">
        <f t="shared" si="0"/>
        <v>1170000</v>
      </c>
      <c r="Q65" s="197">
        <f t="shared" si="1"/>
        <v>6210000</v>
      </c>
      <c r="R65" s="198"/>
      <c r="S65" s="199">
        <f t="shared" si="2"/>
        <v>517500</v>
      </c>
      <c r="T65" s="201"/>
    </row>
    <row r="66" spans="1:25" s="151" customFormat="1" ht="31.8" x14ac:dyDescent="0.3">
      <c r="A66" s="193">
        <v>54</v>
      </c>
      <c r="B66" s="210">
        <v>1878403</v>
      </c>
      <c r="C66" s="34" t="s">
        <v>294</v>
      </c>
      <c r="D66" s="211" t="s">
        <v>295</v>
      </c>
      <c r="E66" s="196">
        <v>1395000</v>
      </c>
      <c r="F66" s="196">
        <v>1305000</v>
      </c>
      <c r="G66" s="196">
        <v>1395000</v>
      </c>
      <c r="H66" s="196">
        <v>1350000</v>
      </c>
      <c r="I66" s="196">
        <v>1350000</v>
      </c>
      <c r="J66" s="196">
        <v>1350000</v>
      </c>
      <c r="K66" s="196">
        <v>1350000</v>
      </c>
      <c r="L66" s="196">
        <v>1350000</v>
      </c>
      <c r="M66" s="196">
        <v>1350000</v>
      </c>
      <c r="N66" s="196">
        <v>1395000</v>
      </c>
      <c r="O66" s="196">
        <v>1350000</v>
      </c>
      <c r="P66" s="196">
        <f t="shared" si="0"/>
        <v>1170000</v>
      </c>
      <c r="Q66" s="197">
        <f t="shared" si="1"/>
        <v>16110000</v>
      </c>
      <c r="R66" s="198"/>
      <c r="S66" s="199">
        <f t="shared" si="2"/>
        <v>1342500</v>
      </c>
      <c r="T66" s="201"/>
    </row>
    <row r="67" spans="1:25" s="151" customFormat="1" ht="21.6" x14ac:dyDescent="0.3">
      <c r="A67" s="193">
        <v>55</v>
      </c>
      <c r="B67" s="210">
        <v>5006296</v>
      </c>
      <c r="C67" s="34" t="s">
        <v>296</v>
      </c>
      <c r="D67" s="211" t="s">
        <v>297</v>
      </c>
      <c r="E67" s="196">
        <v>900000</v>
      </c>
      <c r="F67" s="196">
        <v>900000</v>
      </c>
      <c r="G67" s="196">
        <v>900000</v>
      </c>
      <c r="H67" s="196">
        <v>900000</v>
      </c>
      <c r="I67" s="196">
        <v>900000</v>
      </c>
      <c r="J67" s="196">
        <v>900000</v>
      </c>
      <c r="K67" s="196">
        <v>900000</v>
      </c>
      <c r="L67" s="196">
        <v>900000</v>
      </c>
      <c r="M67" s="196">
        <v>900000</v>
      </c>
      <c r="N67" s="196">
        <v>930000</v>
      </c>
      <c r="O67" s="196">
        <v>900000</v>
      </c>
      <c r="P67" s="206">
        <v>900000</v>
      </c>
      <c r="Q67" s="197">
        <f t="shared" si="1"/>
        <v>10830000</v>
      </c>
      <c r="R67" s="198"/>
      <c r="S67" s="199">
        <f t="shared" si="2"/>
        <v>902500</v>
      </c>
      <c r="T67" s="201"/>
    </row>
    <row r="68" spans="1:25" s="151" customFormat="1" ht="20.399999999999999" x14ac:dyDescent="0.3">
      <c r="A68" s="193">
        <v>56</v>
      </c>
      <c r="B68" s="200">
        <v>4106612</v>
      </c>
      <c r="C68" s="212" t="s">
        <v>298</v>
      </c>
      <c r="D68" s="213" t="s">
        <v>222</v>
      </c>
      <c r="E68" s="196">
        <v>945000</v>
      </c>
      <c r="F68" s="196">
        <v>1305000</v>
      </c>
      <c r="G68" s="196">
        <v>1305000</v>
      </c>
      <c r="H68" s="196">
        <v>1170000</v>
      </c>
      <c r="I68" s="196">
        <v>1395000</v>
      </c>
      <c r="J68" s="196">
        <v>1350000</v>
      </c>
      <c r="K68" s="196">
        <v>1350000</v>
      </c>
      <c r="L68" s="196">
        <v>1395000</v>
      </c>
      <c r="M68" s="196">
        <v>1350000</v>
      </c>
      <c r="N68" s="196">
        <v>1395000</v>
      </c>
      <c r="O68" s="196">
        <v>1350000</v>
      </c>
      <c r="P68" s="196">
        <f t="shared" si="0"/>
        <v>1170000</v>
      </c>
      <c r="Q68" s="197">
        <f t="shared" si="1"/>
        <v>15480000</v>
      </c>
      <c r="R68" s="198"/>
      <c r="S68" s="199">
        <f t="shared" si="2"/>
        <v>1290000</v>
      </c>
      <c r="T68" s="201"/>
    </row>
    <row r="69" spans="1:25" x14ac:dyDescent="0.3">
      <c r="A69" s="214"/>
      <c r="B69" s="215"/>
      <c r="C69" s="216"/>
      <c r="D69" s="217" t="s">
        <v>299</v>
      </c>
      <c r="E69" s="218">
        <f t="shared" ref="E69:S69" si="3">SUM(E13:E68)</f>
        <v>55645000</v>
      </c>
      <c r="F69" s="218">
        <f t="shared" si="3"/>
        <v>58060000</v>
      </c>
      <c r="G69" s="218">
        <f t="shared" si="3"/>
        <v>63540000</v>
      </c>
      <c r="H69" s="218">
        <f t="shared" si="3"/>
        <v>68415000</v>
      </c>
      <c r="I69" s="218">
        <f t="shared" si="3"/>
        <v>69970000</v>
      </c>
      <c r="J69" s="218">
        <f t="shared" si="3"/>
        <v>68780000</v>
      </c>
      <c r="K69" s="218">
        <f t="shared" si="3"/>
        <v>64665000</v>
      </c>
      <c r="L69" s="218">
        <f t="shared" si="3"/>
        <v>62125000</v>
      </c>
      <c r="M69" s="218">
        <f t="shared" si="3"/>
        <v>65720000</v>
      </c>
      <c r="N69" s="218">
        <f t="shared" si="3"/>
        <v>67110000</v>
      </c>
      <c r="O69" s="218">
        <f t="shared" si="3"/>
        <v>61155000</v>
      </c>
      <c r="P69" s="218">
        <f t="shared" si="3"/>
        <v>61545000</v>
      </c>
      <c r="Q69" s="218">
        <f t="shared" si="3"/>
        <v>766730000</v>
      </c>
      <c r="R69" s="219">
        <f t="shared" si="3"/>
        <v>3751250</v>
      </c>
      <c r="S69" s="220">
        <f t="shared" si="3"/>
        <v>60142916.666666664</v>
      </c>
      <c r="T69" s="221"/>
    </row>
    <row r="70" spans="1:25" x14ac:dyDescent="0.3">
      <c r="A70" s="222"/>
      <c r="B70" s="222"/>
      <c r="C70" s="222"/>
      <c r="D70" s="222"/>
      <c r="E70" s="223"/>
      <c r="F70" s="222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2"/>
      <c r="R70" s="225"/>
      <c r="S70" s="226"/>
      <c r="T70" s="222"/>
      <c r="U70" s="222"/>
    </row>
    <row r="71" spans="1:25" ht="15" x14ac:dyDescent="0.25">
      <c r="A71" s="227"/>
      <c r="B71" s="227" t="s">
        <v>300</v>
      </c>
      <c r="C71" s="228"/>
      <c r="D71" s="228"/>
      <c r="E71" s="228"/>
      <c r="F71" s="227"/>
      <c r="G71" s="228"/>
      <c r="H71" s="228"/>
      <c r="I71" s="229"/>
      <c r="J71" s="229"/>
      <c r="K71" s="228"/>
      <c r="M71" s="228"/>
      <c r="N71" s="228"/>
      <c r="O71" s="228"/>
      <c r="P71" s="228"/>
      <c r="Q71" s="228"/>
      <c r="R71" s="230" t="s">
        <v>301</v>
      </c>
      <c r="S71" s="231"/>
      <c r="T71" s="228"/>
      <c r="U71" s="228"/>
      <c r="V71" s="228"/>
    </row>
    <row r="72" spans="1:25" ht="15" x14ac:dyDescent="0.25">
      <c r="A72" s="228"/>
      <c r="B72" s="228"/>
      <c r="C72" s="228"/>
      <c r="D72" s="228"/>
      <c r="E72" s="227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32"/>
      <c r="S72" s="231"/>
      <c r="T72" s="228"/>
      <c r="U72" s="228"/>
      <c r="V72" s="228"/>
      <c r="W72" s="228"/>
      <c r="X72" s="228"/>
      <c r="Y72" s="228"/>
    </row>
    <row r="73" spans="1:25" ht="15" x14ac:dyDescent="0.25">
      <c r="A73" s="233"/>
      <c r="B73" s="234"/>
      <c r="C73" s="107"/>
      <c r="D73" s="1"/>
      <c r="E73" s="235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236"/>
      <c r="S73" s="237"/>
      <c r="T73" s="108"/>
      <c r="U73" s="107"/>
      <c r="V73" s="238"/>
      <c r="W73" s="239"/>
      <c r="X73" s="107"/>
      <c r="Y73" s="107"/>
    </row>
    <row r="74" spans="1:25" ht="15" x14ac:dyDescent="0.25">
      <c r="A74" s="233"/>
      <c r="B74" s="234"/>
      <c r="C74" s="107"/>
      <c r="D74" s="1"/>
      <c r="E74" s="235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236"/>
      <c r="S74" s="237"/>
      <c r="T74" s="108"/>
      <c r="U74" s="107"/>
      <c r="V74" s="238"/>
      <c r="W74" s="239"/>
      <c r="X74" s="107"/>
      <c r="Y74" s="107"/>
    </row>
    <row r="75" spans="1:25" ht="15" x14ac:dyDescent="0.25">
      <c r="A75" s="233"/>
      <c r="B75" s="234"/>
      <c r="C75" s="107"/>
      <c r="D75" s="1"/>
      <c r="E75" s="235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236"/>
      <c r="S75" s="237"/>
      <c r="T75" s="108"/>
      <c r="U75" s="107"/>
      <c r="V75" s="238"/>
      <c r="W75" s="239"/>
      <c r="X75" s="107"/>
      <c r="Y75" s="107"/>
    </row>
    <row r="76" spans="1:25" x14ac:dyDescent="0.3">
      <c r="A76" s="233"/>
      <c r="B76" s="101"/>
      <c r="C76" s="240" t="s">
        <v>180</v>
      </c>
      <c r="D76" s="9"/>
      <c r="F76" s="168"/>
      <c r="H76" s="168" t="s">
        <v>302</v>
      </c>
      <c r="I76" s="151"/>
      <c r="K76" s="103"/>
      <c r="M76" s="107"/>
      <c r="N76" s="241"/>
      <c r="O76" s="103" t="s">
        <v>182</v>
      </c>
      <c r="Q76" s="103"/>
      <c r="R76" s="174"/>
    </row>
    <row r="77" spans="1:25" x14ac:dyDescent="0.3">
      <c r="A77" s="233"/>
      <c r="B77" s="101"/>
      <c r="C77" s="101" t="s">
        <v>183</v>
      </c>
      <c r="F77" s="168"/>
      <c r="H77" s="168" t="s">
        <v>184</v>
      </c>
      <c r="I77" s="151"/>
      <c r="K77" s="103"/>
      <c r="M77" s="107"/>
      <c r="N77" s="241"/>
      <c r="O77" s="103" t="s">
        <v>185</v>
      </c>
      <c r="Q77" s="103"/>
      <c r="R77" s="174"/>
    </row>
    <row r="78" spans="1:25" ht="15" x14ac:dyDescent="0.25">
      <c r="A78" s="233"/>
      <c r="B78" s="107"/>
      <c r="C78" s="107"/>
      <c r="D78" s="1"/>
      <c r="E78" s="235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236"/>
      <c r="S78" s="237"/>
      <c r="T78" s="108"/>
      <c r="U78" s="107"/>
      <c r="V78" s="241"/>
      <c r="W78" s="242"/>
      <c r="X78" s="101"/>
      <c r="Y78" s="101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Usuario</cp:lastModifiedBy>
  <cp:lastPrinted>2021-01-07T12:05:12Z</cp:lastPrinted>
  <dcterms:created xsi:type="dcterms:W3CDTF">2003-03-07T14:03:57Z</dcterms:created>
  <dcterms:modified xsi:type="dcterms:W3CDTF">2023-02-01T02:24:14Z</dcterms:modified>
</cp:coreProperties>
</file>