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745" windowHeight="4965"/>
  </bookViews>
  <sheets>
    <sheet name="Total de asignaciones 7º 5189" sheetId="103" r:id="rId1"/>
    <sheet name="Hoja2" sheetId="107" r:id="rId2"/>
    <sheet name="Hoja1" sheetId="106" r:id="rId3"/>
    <sheet name="Contratados" sheetId="104" state="hidden" r:id="rId4"/>
    <sheet name="Jornal" sheetId="105" state="hidden" r:id="rId5"/>
  </sheets>
  <definedNames>
    <definedName name="_xlnm._FilterDatabase" localSheetId="0" hidden="1">'Total de asignaciones 7º 5189'!$A$6:$U$163</definedName>
    <definedName name="_xlnm.Print_Area" localSheetId="0">'Total de asignaciones 7º 5189'!#REF!</definedName>
    <definedName name="_xlnm.Print_Titles" localSheetId="0">'Total de asignaciones 7º 5189'!$1:$5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0" i="103" l="1"/>
  <c r="R160" i="103" l="1"/>
  <c r="Q160" i="103"/>
  <c r="P160" i="103"/>
  <c r="O160" i="103"/>
  <c r="N160" i="103"/>
  <c r="M160" i="103"/>
  <c r="L160" i="103"/>
  <c r="K160" i="103"/>
  <c r="J160" i="103"/>
  <c r="I160" i="103"/>
  <c r="S41" i="103"/>
  <c r="H160" i="103"/>
  <c r="G160" i="103"/>
  <c r="U98" i="103" l="1"/>
  <c r="U92" i="103"/>
  <c r="U91" i="103"/>
  <c r="U55" i="103"/>
  <c r="U64" i="103"/>
  <c r="S39" i="103"/>
  <c r="T39" i="103" s="1"/>
  <c r="S37" i="103" l="1"/>
  <c r="T37" i="103" s="1"/>
  <c r="S36" i="103" l="1"/>
  <c r="S104" i="103" l="1"/>
  <c r="T104" i="103" s="1"/>
  <c r="S35" i="103"/>
  <c r="T35" i="103" s="1"/>
  <c r="S62" i="103" l="1"/>
  <c r="T62" i="103" s="1"/>
  <c r="S159" i="103"/>
  <c r="T159" i="103" s="1"/>
  <c r="S139" i="103"/>
  <c r="T139" i="103" s="1"/>
  <c r="S158" i="103"/>
  <c r="T158" i="103" s="1"/>
  <c r="S157" i="103"/>
  <c r="T157" i="103" s="1"/>
  <c r="S156" i="103"/>
  <c r="T156" i="103" s="1"/>
  <c r="S155" i="103"/>
  <c r="T155" i="103" s="1"/>
  <c r="S140" i="103"/>
  <c r="T140" i="103" s="1"/>
  <c r="S154" i="103"/>
  <c r="T154" i="103" s="1"/>
  <c r="S153" i="103"/>
  <c r="T153" i="103" s="1"/>
  <c r="S151" i="103"/>
  <c r="T151" i="103" s="1"/>
  <c r="S150" i="103"/>
  <c r="T150" i="103" s="1"/>
  <c r="S149" i="103"/>
  <c r="T149" i="103" s="1"/>
  <c r="S148" i="103"/>
  <c r="T148" i="103" s="1"/>
  <c r="S147" i="103"/>
  <c r="T147" i="103" s="1"/>
  <c r="S146" i="103"/>
  <c r="T146" i="103" s="1"/>
  <c r="S145" i="103"/>
  <c r="T145" i="103" s="1"/>
  <c r="S144" i="103"/>
  <c r="T144" i="103" s="1"/>
  <c r="S116" i="103"/>
  <c r="T116" i="103" s="1"/>
  <c r="S143" i="103"/>
  <c r="T143" i="103" s="1"/>
  <c r="T41" i="103"/>
  <c r="S40" i="103"/>
  <c r="T40" i="103" s="1"/>
  <c r="S44" i="103"/>
  <c r="T44" i="103" s="1"/>
  <c r="S42" i="103" l="1"/>
  <c r="T42" i="103" s="1"/>
  <c r="S38" i="103"/>
  <c r="T38" i="103" s="1"/>
  <c r="T36" i="103"/>
  <c r="S142" i="103"/>
  <c r="T142" i="103" s="1"/>
  <c r="S27" i="103"/>
  <c r="T27" i="103" s="1"/>
  <c r="S133" i="103"/>
  <c r="T133" i="103" s="1"/>
  <c r="S131" i="103"/>
  <c r="T131" i="103" s="1"/>
  <c r="S112" i="103"/>
  <c r="T112" i="103" s="1"/>
  <c r="S129" i="103"/>
  <c r="T129" i="103" s="1"/>
  <c r="S127" i="103"/>
  <c r="T127" i="103" s="1"/>
  <c r="S125" i="103"/>
  <c r="T125" i="103" s="1"/>
  <c r="S123" i="103"/>
  <c r="T123" i="103" s="1"/>
  <c r="S122" i="103"/>
  <c r="T122" i="103" s="1"/>
  <c r="S120" i="103"/>
  <c r="T120" i="103" s="1"/>
  <c r="S118" i="103"/>
  <c r="T118" i="103" s="1"/>
  <c r="S114" i="103"/>
  <c r="S110" i="103"/>
  <c r="T110" i="103" s="1"/>
  <c r="S18" i="103"/>
  <c r="T18" i="103" s="1"/>
  <c r="S10" i="103"/>
  <c r="T10" i="103" s="1"/>
  <c r="S13" i="103"/>
  <c r="T13" i="103" s="1"/>
  <c r="S14" i="103"/>
  <c r="T14" i="103" s="1"/>
  <c r="S11" i="103"/>
  <c r="T11" i="103" s="1"/>
  <c r="S12" i="103" l="1"/>
  <c r="T12" i="103" s="1"/>
  <c r="S28" i="103"/>
  <c r="T28" i="103" s="1"/>
  <c r="S9" i="103"/>
  <c r="S45" i="103"/>
  <c r="T45" i="103" s="1"/>
  <c r="S17" i="103"/>
  <c r="T17" i="103" s="1"/>
  <c r="S16" i="103"/>
  <c r="T16" i="103" s="1"/>
  <c r="S19" i="103"/>
  <c r="T19" i="103" s="1"/>
  <c r="S135" i="103"/>
  <c r="T135" i="103" s="1"/>
  <c r="S83" i="103"/>
  <c r="T83" i="103" s="1"/>
  <c r="S81" i="103"/>
  <c r="T81" i="103" s="1"/>
  <c r="S76" i="103"/>
  <c r="T76" i="103" s="1"/>
  <c r="S22" i="103"/>
  <c r="T22" i="103" s="1"/>
  <c r="S49" i="103"/>
  <c r="T49" i="103" s="1"/>
  <c r="S93" i="103"/>
  <c r="T93" i="103" s="1"/>
  <c r="S84" i="103"/>
  <c r="T84" i="103" s="1"/>
  <c r="T9" i="103" l="1"/>
  <c r="S74" i="103"/>
  <c r="T74" i="103" s="1"/>
  <c r="S67" i="103"/>
  <c r="T67" i="103" s="1"/>
  <c r="S57" i="103"/>
  <c r="T57" i="103" s="1"/>
  <c r="S82" i="103"/>
  <c r="T82" i="103" s="1"/>
  <c r="S60" i="103"/>
  <c r="T60" i="103" s="1"/>
  <c r="S24" i="103"/>
  <c r="T24" i="103" s="1"/>
  <c r="S31" i="103"/>
  <c r="T31" i="103" s="1"/>
  <c r="S138" i="103"/>
  <c r="T138" i="103" s="1"/>
  <c r="S90" i="103"/>
  <c r="T90" i="103" s="1"/>
  <c r="S80" i="103"/>
  <c r="T80" i="103" s="1"/>
  <c r="S77" i="103"/>
  <c r="T77" i="103" s="1"/>
  <c r="S72" i="103"/>
  <c r="T72" i="103" s="1"/>
  <c r="S68" i="103"/>
  <c r="T68" i="103" s="1"/>
  <c r="S48" i="103"/>
  <c r="T48" i="103" s="1"/>
  <c r="S97" i="103"/>
  <c r="S78" i="103"/>
  <c r="T78" i="103" s="1"/>
  <c r="S88" i="103" l="1"/>
  <c r="T88" i="103" s="1"/>
  <c r="S87" i="103"/>
  <c r="T87" i="103" s="1"/>
  <c r="S137" i="103"/>
  <c r="T137" i="103" s="1"/>
  <c r="S32" i="103"/>
  <c r="T32" i="103" s="1"/>
  <c r="S30" i="103"/>
  <c r="T30" i="103" s="1"/>
  <c r="S108" i="103"/>
  <c r="T108" i="103" s="1"/>
  <c r="S95" i="103"/>
  <c r="T95" i="103" s="1"/>
  <c r="S100" i="103"/>
  <c r="T100" i="103" s="1"/>
  <c r="S99" i="103"/>
  <c r="T99" i="103" s="1"/>
  <c r="S86" i="103"/>
  <c r="T86" i="103" s="1"/>
  <c r="S71" i="103"/>
  <c r="T71" i="103" s="1"/>
  <c r="S66" i="103"/>
  <c r="T66" i="103" s="1"/>
  <c r="S54" i="103"/>
  <c r="T54" i="103" s="1"/>
  <c r="S33" i="103"/>
  <c r="T33" i="103" s="1"/>
  <c r="S136" i="103"/>
  <c r="T136" i="103" s="1"/>
  <c r="S75" i="103"/>
  <c r="T75" i="103" s="1"/>
  <c r="S69" i="103"/>
  <c r="T69" i="103" s="1"/>
  <c r="S96" i="103"/>
  <c r="T96" i="103" s="1"/>
  <c r="S89" i="103"/>
  <c r="T89" i="103" s="1"/>
  <c r="S56" i="103"/>
  <c r="T56" i="103" s="1"/>
  <c r="S50" i="103"/>
  <c r="T50" i="103" s="1"/>
  <c r="S103" i="103"/>
  <c r="T103" i="103" s="1"/>
  <c r="S23" i="103"/>
  <c r="T23" i="103" s="1"/>
  <c r="S85" i="103"/>
  <c r="T85" i="103" s="1"/>
  <c r="S105" i="103"/>
  <c r="T105" i="103" s="1"/>
  <c r="S94" i="103"/>
  <c r="T94" i="103" s="1"/>
  <c r="S25" i="103"/>
  <c r="T25" i="103" s="1"/>
  <c r="S61" i="103"/>
  <c r="T61" i="103" s="1"/>
  <c r="S53" i="103"/>
  <c r="T53" i="103" s="1"/>
  <c r="S109" i="103" l="1"/>
  <c r="T109" i="103" s="1"/>
  <c r="S102" i="103"/>
  <c r="T102" i="103" s="1"/>
  <c r="S79" i="103"/>
  <c r="T79" i="103" s="1"/>
  <c r="S29" i="103"/>
  <c r="T29" i="103" s="1"/>
  <c r="S73" i="103"/>
  <c r="T73" i="103" s="1"/>
  <c r="S63" i="103"/>
  <c r="S26" i="103"/>
  <c r="T26" i="103" s="1"/>
  <c r="S70" i="103"/>
  <c r="T70" i="103" s="1"/>
  <c r="S101" i="103"/>
  <c r="T101" i="103" s="1"/>
  <c r="S21" i="103"/>
  <c r="T21" i="103" s="1"/>
  <c r="S20" i="103"/>
  <c r="T20" i="103" l="1"/>
  <c r="R69" i="105"/>
  <c r="N69" i="105"/>
  <c r="M69" i="105"/>
  <c r="L69" i="105"/>
  <c r="K69" i="105"/>
  <c r="J69" i="105"/>
  <c r="I69" i="105"/>
  <c r="H69" i="105"/>
  <c r="G69" i="105"/>
  <c r="F69" i="105"/>
  <c r="E69" i="105"/>
  <c r="P68" i="105"/>
  <c r="Q68" i="105" s="1"/>
  <c r="S68" i="105" s="1"/>
  <c r="Q67" i="105"/>
  <c r="S67" i="105" s="1"/>
  <c r="P66" i="105"/>
  <c r="Q66" i="105" s="1"/>
  <c r="S66" i="105" s="1"/>
  <c r="P65" i="105"/>
  <c r="Q65" i="105" s="1"/>
  <c r="S65" i="105" s="1"/>
  <c r="P64" i="105"/>
  <c r="Q64" i="105" s="1"/>
  <c r="S64" i="105" s="1"/>
  <c r="P63" i="105"/>
  <c r="Q63" i="105" s="1"/>
  <c r="S63" i="105" s="1"/>
  <c r="P62" i="105"/>
  <c r="O62" i="105"/>
  <c r="P61" i="105"/>
  <c r="Q61" i="105" s="1"/>
  <c r="S61" i="105" s="1"/>
  <c r="P60" i="105"/>
  <c r="Q60" i="105" s="1"/>
  <c r="S60" i="105" s="1"/>
  <c r="P59" i="105"/>
  <c r="Q59" i="105" s="1"/>
  <c r="S59" i="105" s="1"/>
  <c r="P58" i="105"/>
  <c r="Q58" i="105" s="1"/>
  <c r="S58" i="105" s="1"/>
  <c r="P57" i="105"/>
  <c r="Q57" i="105" s="1"/>
  <c r="S57" i="105" s="1"/>
  <c r="P56" i="105"/>
  <c r="Q56" i="105" s="1"/>
  <c r="S56" i="105" s="1"/>
  <c r="P55" i="105"/>
  <c r="Q55" i="105" s="1"/>
  <c r="S55" i="105" s="1"/>
  <c r="P54" i="105"/>
  <c r="Q54" i="105" s="1"/>
  <c r="S54" i="105" s="1"/>
  <c r="P53" i="105"/>
  <c r="Q53" i="105" s="1"/>
  <c r="S53" i="105" s="1"/>
  <c r="P52" i="105"/>
  <c r="Q52" i="105" s="1"/>
  <c r="S52" i="105" s="1"/>
  <c r="P51" i="105"/>
  <c r="Q51" i="105" s="1"/>
  <c r="S51" i="105" s="1"/>
  <c r="P50" i="105"/>
  <c r="Q50" i="105" s="1"/>
  <c r="S50" i="105" s="1"/>
  <c r="P49" i="105"/>
  <c r="Q49" i="105" s="1"/>
  <c r="S49" i="105" s="1"/>
  <c r="P48" i="105"/>
  <c r="Q48" i="105" s="1"/>
  <c r="S48" i="105" s="1"/>
  <c r="P47" i="105"/>
  <c r="Q47" i="105" s="1"/>
  <c r="S47" i="105" s="1"/>
  <c r="P46" i="105"/>
  <c r="Q46" i="105" s="1"/>
  <c r="S46" i="105" s="1"/>
  <c r="P45" i="105"/>
  <c r="Q45" i="105" s="1"/>
  <c r="S45" i="105" s="1"/>
  <c r="P44" i="105"/>
  <c r="Q44" i="105" s="1"/>
  <c r="S44" i="105" s="1"/>
  <c r="Q43" i="105"/>
  <c r="S43" i="105" s="1"/>
  <c r="P42" i="105"/>
  <c r="Q42" i="105" s="1"/>
  <c r="S42" i="105" s="1"/>
  <c r="P41" i="105"/>
  <c r="Q41" i="105" s="1"/>
  <c r="S41" i="105" s="1"/>
  <c r="P40" i="105"/>
  <c r="Q40" i="105" s="1"/>
  <c r="S40" i="105" s="1"/>
  <c r="P39" i="105"/>
  <c r="Q39" i="105" s="1"/>
  <c r="S39" i="105" s="1"/>
  <c r="P38" i="105"/>
  <c r="Q38" i="105" s="1"/>
  <c r="S38" i="105" s="1"/>
  <c r="P37" i="105"/>
  <c r="Q37" i="105" s="1"/>
  <c r="S37" i="105" s="1"/>
  <c r="P36" i="105"/>
  <c r="Q36" i="105" s="1"/>
  <c r="S36" i="105" s="1"/>
  <c r="P35" i="105"/>
  <c r="Q35" i="105" s="1"/>
  <c r="S35" i="105" s="1"/>
  <c r="P34" i="105"/>
  <c r="O34" i="105"/>
  <c r="P33" i="105"/>
  <c r="Q33" i="105" s="1"/>
  <c r="S33" i="105" s="1"/>
  <c r="P32" i="105"/>
  <c r="Q32" i="105" s="1"/>
  <c r="S32" i="105" s="1"/>
  <c r="P31" i="105"/>
  <c r="Q31" i="105" s="1"/>
  <c r="S31" i="105" s="1"/>
  <c r="P30" i="105"/>
  <c r="Q30" i="105" s="1"/>
  <c r="S30" i="105" s="1"/>
  <c r="P29" i="105"/>
  <c r="Q29" i="105" s="1"/>
  <c r="S29" i="105" s="1"/>
  <c r="P28" i="105"/>
  <c r="Q28" i="105" s="1"/>
  <c r="S28" i="105" s="1"/>
  <c r="Q27" i="105"/>
  <c r="S27" i="105" s="1"/>
  <c r="P26" i="105"/>
  <c r="Q26" i="105" s="1"/>
  <c r="S26" i="105" s="1"/>
  <c r="P25" i="105"/>
  <c r="Q25" i="105" s="1"/>
  <c r="S25" i="105" s="1"/>
  <c r="P24" i="105"/>
  <c r="Q24" i="105" s="1"/>
  <c r="S24" i="105" s="1"/>
  <c r="P23" i="105"/>
  <c r="Q23" i="105" s="1"/>
  <c r="S23" i="105" s="1"/>
  <c r="P22" i="105"/>
  <c r="Q22" i="105" s="1"/>
  <c r="S22" i="105" s="1"/>
  <c r="P21" i="105"/>
  <c r="Q21" i="105" s="1"/>
  <c r="S21" i="105" s="1"/>
  <c r="P20" i="105"/>
  <c r="Q20" i="105" s="1"/>
  <c r="S20" i="105" s="1"/>
  <c r="P19" i="105"/>
  <c r="Q19" i="105" s="1"/>
  <c r="S19" i="105" s="1"/>
  <c r="P18" i="105"/>
  <c r="Q18" i="105" s="1"/>
  <c r="S18" i="105" s="1"/>
  <c r="P17" i="105"/>
  <c r="Q17" i="105" s="1"/>
  <c r="S17" i="105" s="1"/>
  <c r="P16" i="105"/>
  <c r="Q16" i="105" s="1"/>
  <c r="S16" i="105" s="1"/>
  <c r="P15" i="105"/>
  <c r="Q15" i="105" s="1"/>
  <c r="S15" i="105" s="1"/>
  <c r="P14" i="105"/>
  <c r="Q13" i="105"/>
  <c r="S13" i="105" s="1"/>
  <c r="Q62" i="105" l="1"/>
  <c r="S62" i="105" s="1"/>
  <c r="P69" i="105"/>
  <c r="Q34" i="105"/>
  <c r="S34" i="105" s="1"/>
  <c r="O69" i="105"/>
  <c r="Q14" i="105"/>
  <c r="S14" i="105" s="1"/>
  <c r="Q69" i="105" l="1"/>
  <c r="S69" i="105"/>
  <c r="Q114" i="104" l="1"/>
  <c r="S114" i="104" s="1"/>
  <c r="Q113" i="104"/>
  <c r="S113" i="104" s="1"/>
  <c r="Q112" i="104"/>
  <c r="S112" i="104" s="1"/>
  <c r="Q111" i="104"/>
  <c r="S111" i="104" s="1"/>
  <c r="Q110" i="104"/>
  <c r="S110" i="104" s="1"/>
  <c r="Q109" i="104"/>
  <c r="S109" i="104" s="1"/>
  <c r="Q108" i="104"/>
  <c r="S108" i="104" s="1"/>
  <c r="Q107" i="104"/>
  <c r="S107" i="104" s="1"/>
  <c r="Q105" i="104"/>
  <c r="S105" i="104" s="1"/>
  <c r="Q104" i="104"/>
  <c r="S104" i="104" s="1"/>
  <c r="R90" i="104"/>
  <c r="N90" i="104"/>
  <c r="M90" i="104"/>
  <c r="L90" i="104"/>
  <c r="K90" i="104"/>
  <c r="J90" i="104"/>
  <c r="I90" i="104"/>
  <c r="H90" i="104"/>
  <c r="E90" i="104"/>
  <c r="Q89" i="104"/>
  <c r="S89" i="104" s="1"/>
  <c r="Q88" i="104"/>
  <c r="S88" i="104" s="1"/>
  <c r="Q87" i="104"/>
  <c r="S87" i="104" s="1"/>
  <c r="Q86" i="104"/>
  <c r="S86" i="104" s="1"/>
  <c r="Q85" i="104"/>
  <c r="S85" i="104" s="1"/>
  <c r="Q84" i="104"/>
  <c r="S84" i="104" s="1"/>
  <c r="Q83" i="104"/>
  <c r="S83" i="104" s="1"/>
  <c r="Q82" i="104"/>
  <c r="S82" i="104" s="1"/>
  <c r="Q81" i="104"/>
  <c r="S81" i="104" s="1"/>
  <c r="Q80" i="104"/>
  <c r="S80" i="104" s="1"/>
  <c r="G79" i="104"/>
  <c r="Q79" i="104" s="1"/>
  <c r="S79" i="104" s="1"/>
  <c r="Q78" i="104"/>
  <c r="S78" i="104" s="1"/>
  <c r="Q77" i="104"/>
  <c r="S77" i="104" s="1"/>
  <c r="Q76" i="104"/>
  <c r="S76" i="104" s="1"/>
  <c r="Q75" i="104"/>
  <c r="S75" i="104" s="1"/>
  <c r="Q74" i="104"/>
  <c r="S74" i="104" s="1"/>
  <c r="O73" i="104"/>
  <c r="G73" i="104"/>
  <c r="Q72" i="104"/>
  <c r="S72" i="104" s="1"/>
  <c r="Q71" i="104"/>
  <c r="S71" i="104" s="1"/>
  <c r="Q70" i="104"/>
  <c r="S70" i="104" s="1"/>
  <c r="Q69" i="104"/>
  <c r="S69" i="104" s="1"/>
  <c r="Q68" i="104"/>
  <c r="S68" i="104" s="1"/>
  <c r="O67" i="104"/>
  <c r="G67" i="104"/>
  <c r="Q66" i="104"/>
  <c r="S66" i="104" s="1"/>
  <c r="Q65" i="104"/>
  <c r="S65" i="104" s="1"/>
  <c r="Q64" i="104"/>
  <c r="S64" i="104" s="1"/>
  <c r="Q63" i="104"/>
  <c r="S63" i="104" s="1"/>
  <c r="Q62" i="104"/>
  <c r="S62" i="104" s="1"/>
  <c r="Q61" i="104"/>
  <c r="S61" i="104" s="1"/>
  <c r="Q60" i="104"/>
  <c r="S60" i="104" s="1"/>
  <c r="Q59" i="104"/>
  <c r="S59" i="104" s="1"/>
  <c r="P58" i="104"/>
  <c r="Q58" i="104" s="1"/>
  <c r="S58" i="104" s="1"/>
  <c r="Q57" i="104"/>
  <c r="S57" i="104" s="1"/>
  <c r="Q56" i="104"/>
  <c r="S56" i="104" s="1"/>
  <c r="Q55" i="104"/>
  <c r="S55" i="104" s="1"/>
  <c r="Q54" i="104"/>
  <c r="S54" i="104" s="1"/>
  <c r="Q53" i="104"/>
  <c r="S53" i="104" s="1"/>
  <c r="G52" i="104"/>
  <c r="F52" i="104"/>
  <c r="O51" i="104"/>
  <c r="G51" i="104"/>
  <c r="Q50" i="104"/>
  <c r="S50" i="104" s="1"/>
  <c r="Q49" i="104"/>
  <c r="S49" i="104" s="1"/>
  <c r="Q48" i="104"/>
  <c r="S48" i="104" s="1"/>
  <c r="O47" i="104"/>
  <c r="G47" i="104"/>
  <c r="Q46" i="104"/>
  <c r="S46" i="104" s="1"/>
  <c r="Q45" i="104"/>
  <c r="S45" i="104" s="1"/>
  <c r="Q44" i="104"/>
  <c r="S44" i="104" s="1"/>
  <c r="Q43" i="104"/>
  <c r="S43" i="104" s="1"/>
  <c r="Q42" i="104"/>
  <c r="S42" i="104" s="1"/>
  <c r="Q41" i="104"/>
  <c r="S41" i="104" s="1"/>
  <c r="Q40" i="104"/>
  <c r="S40" i="104" s="1"/>
  <c r="Q39" i="104"/>
  <c r="S39" i="104" s="1"/>
  <c r="Q38" i="104"/>
  <c r="S38" i="104" s="1"/>
  <c r="Q37" i="104"/>
  <c r="S37" i="104" s="1"/>
  <c r="P36" i="104"/>
  <c r="P90" i="104" s="1"/>
  <c r="Q35" i="104"/>
  <c r="S35" i="104" s="1"/>
  <c r="Q34" i="104"/>
  <c r="S34" i="104" s="1"/>
  <c r="Q33" i="104"/>
  <c r="S33" i="104" s="1"/>
  <c r="Q32" i="104"/>
  <c r="S32" i="104" s="1"/>
  <c r="Q31" i="104"/>
  <c r="S31" i="104" s="1"/>
  <c r="Q30" i="104"/>
  <c r="S30" i="104" s="1"/>
  <c r="Q29" i="104"/>
  <c r="S29" i="104" s="1"/>
  <c r="Q28" i="104"/>
  <c r="S28" i="104" s="1"/>
  <c r="Q27" i="104"/>
  <c r="S27" i="104" s="1"/>
  <c r="Q26" i="104"/>
  <c r="S26" i="104" s="1"/>
  <c r="Q25" i="104"/>
  <c r="S25" i="104" s="1"/>
  <c r="Q24" i="104"/>
  <c r="S24" i="104" s="1"/>
  <c r="Q23" i="104"/>
  <c r="S23" i="104" s="1"/>
  <c r="Q22" i="104"/>
  <c r="S22" i="104" s="1"/>
  <c r="Q21" i="104"/>
  <c r="S21" i="104" s="1"/>
  <c r="Q20" i="104"/>
  <c r="S20" i="104" s="1"/>
  <c r="F19" i="104"/>
  <c r="Q19" i="104" s="1"/>
  <c r="S19" i="104" s="1"/>
  <c r="F18" i="104"/>
  <c r="Q17" i="104"/>
  <c r="S17" i="104" s="1"/>
  <c r="Q16" i="104"/>
  <c r="S16" i="104" s="1"/>
  <c r="Q15" i="104"/>
  <c r="S15" i="104" s="1"/>
  <c r="Q14" i="104"/>
  <c r="O90" i="104" l="1"/>
  <c r="Q73" i="104"/>
  <c r="S73" i="104" s="1"/>
  <c r="F90" i="104"/>
  <c r="G90" i="104"/>
  <c r="Q51" i="104"/>
  <c r="S51" i="104" s="1"/>
  <c r="Q52" i="104"/>
  <c r="S52" i="104" s="1"/>
  <c r="Q67" i="104"/>
  <c r="S67" i="104" s="1"/>
  <c r="S14" i="104"/>
  <c r="Q18" i="104"/>
  <c r="S18" i="104" s="1"/>
  <c r="Q36" i="104"/>
  <c r="S36" i="104" s="1"/>
  <c r="Q47" i="104"/>
  <c r="S47" i="104" s="1"/>
  <c r="S90" i="104" l="1"/>
  <c r="Q90" i="104"/>
  <c r="S152" i="103"/>
  <c r="S160" i="103" s="1"/>
  <c r="T152" i="103" l="1"/>
  <c r="T160" i="103" s="1"/>
</calcChain>
</file>

<file path=xl/comments1.xml><?xml version="1.0" encoding="utf-8"?>
<comments xmlns="http://schemas.openxmlformats.org/spreadsheetml/2006/main">
  <authors>
    <author>RRHH</author>
  </authors>
  <commentList>
    <comment ref="K36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paso a Jornalero- ver los montos 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 o+ horas extras 350.000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350.000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260.000</t>
        </r>
      </text>
    </comment>
    <comment ref="O6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250,000</t>
        </r>
      </text>
    </comment>
    <comment ref="N72" authorId="0" shapeId="0">
      <text>
        <r>
          <rPr>
            <b/>
            <sz val="9"/>
            <color indexed="81"/>
            <rFont val="Tahoma"/>
            <family val="2"/>
          </rPr>
          <t xml:space="preserve">RRHH:
paso a nombrado- cobrara 2 montos 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300.000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400.000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PROCESADO</t>
        </r>
      </text>
    </comment>
  </commentList>
</comments>
</file>

<file path=xl/comments2.xml><?xml version="1.0" encoding="utf-8"?>
<comments xmlns="http://schemas.openxmlformats.org/spreadsheetml/2006/main">
  <authors>
    <author>RRHH</author>
  </authors>
  <commentList>
    <comment ref="O34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250.000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</commentList>
</comments>
</file>

<file path=xl/sharedStrings.xml><?xml version="1.0" encoding="utf-8"?>
<sst xmlns="http://schemas.openxmlformats.org/spreadsheetml/2006/main" count="989" uniqueCount="448">
  <si>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</si>
  <si>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</si>
  <si>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</si>
  <si>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</si>
  <si>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</si>
  <si>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</si>
  <si>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</si>
  <si>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</si>
  <si>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</si>
  <si>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</si>
  <si>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</si>
  <si>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Sueldos</t>
  </si>
  <si>
    <t>Gasto de Representación</t>
  </si>
  <si>
    <t>Viáticos</t>
  </si>
  <si>
    <t>Bonif. por Responsabilidad en el Cargo</t>
  </si>
  <si>
    <t xml:space="preserve">Jornales </t>
  </si>
  <si>
    <t>Honorarios Profesionales</t>
  </si>
  <si>
    <t>MARIA ANGELICA BRITEZ AMARILLA</t>
  </si>
  <si>
    <t xml:space="preserve">ESTEBAN RAMON INSFRAN </t>
  </si>
  <si>
    <t>PABLO MEDINA GARCIA</t>
  </si>
  <si>
    <t>FRANCISCO DANIEL ARRUA</t>
  </si>
  <si>
    <t>ARTURO JAVIER CASTILLO GARCIA</t>
  </si>
  <si>
    <t>LUZ  NATALIA BENITEZ AGUAYO</t>
  </si>
  <si>
    <t>LOURDES ISABEL BARRIOS PEREIRA</t>
  </si>
  <si>
    <t>RUBEN FRANCISCO BAREIRO ESPINOLA</t>
  </si>
  <si>
    <t>SONIA ELIZABETH MORALES GOMEZ</t>
  </si>
  <si>
    <t>ANA CAROLINA TORRES ROLON</t>
  </si>
  <si>
    <t>GISSELA FABIANA GALEANO SANABRIA</t>
  </si>
  <si>
    <t>JOSE ALEXANDRA GOMEZ LEZCANO</t>
  </si>
  <si>
    <t>KENIA ANDREA ARGÜELLO</t>
  </si>
  <si>
    <t>LETICIA LORENA GIMENEZ TORRES</t>
  </si>
  <si>
    <t>LIZ  MARIA FRETES SILVA</t>
  </si>
  <si>
    <t>MARCOS ANTONIO NOGUERA CENTURION</t>
  </si>
  <si>
    <t>MONICA MERCEDES RODRIGUEZ IBARRA</t>
  </si>
  <si>
    <t>NATALIA CAROLINA ARRUA</t>
  </si>
  <si>
    <t>OSCAR ARIEL RAMIREZ GARCIA</t>
  </si>
  <si>
    <t xml:space="preserve">VANESSA ELIZABETH SOTELO  BENÍTEZ </t>
  </si>
  <si>
    <t>ALCIDES ALEXANDER FLEITAS BOGARIN</t>
  </si>
  <si>
    <t>ROSA GRACIELA RUIZ DIAZ ARRUA</t>
  </si>
  <si>
    <t>ALFREDO SAMANIEGO ALMADA</t>
  </si>
  <si>
    <t>CLARA VICTORINA ARECO PICO</t>
  </si>
  <si>
    <t>DIANA ACOSTA BENITEZ</t>
  </si>
  <si>
    <t>GISSELLE JANINA AVALOS GALEANO</t>
  </si>
  <si>
    <t>LILIA, CENTURION VDA, DE NOGUERA</t>
  </si>
  <si>
    <t>MARIA A. INES SAMANIEGO ALMADA</t>
  </si>
  <si>
    <t>MARIA CRISTINA TORRES G.</t>
  </si>
  <si>
    <t>NATALIA MARILIN VERGARA RUIZ DIAZ</t>
  </si>
  <si>
    <t xml:space="preserve">NOELIA ESTHER SIMNAVODA MENDEZ </t>
  </si>
  <si>
    <t>RAFAEL CORONEL ARIAS</t>
  </si>
  <si>
    <t>GUSTAVO BERNARDINO KRAUSE GONZALEZ</t>
  </si>
  <si>
    <t>ANA ROSALBA MENDOZA ORTIZ</t>
  </si>
  <si>
    <t>DANIEL GIMENEZ SANCHEZ</t>
  </si>
  <si>
    <t>EMILIO JAVIER GAMARRA RUIZ DIAZ</t>
  </si>
  <si>
    <t>ERICK ISAIAS BENÍTEZ MAYER</t>
  </si>
  <si>
    <t>FULVIO  EDGARDO THOMPSON ROTELA</t>
  </si>
  <si>
    <t>GUIDO BORBA</t>
  </si>
  <si>
    <t xml:space="preserve">HUGO ALCIDES CÁCERES </t>
  </si>
  <si>
    <t>JESSICA ADRIANA CENTURIÓN LOPEZ</t>
  </si>
  <si>
    <t>LIDIA MARIANA CABALLERO GIMENEZ</t>
  </si>
  <si>
    <t>MARIA ELENA VILLAGRA DE BAREIRO</t>
  </si>
  <si>
    <t>MARIELA GARCIA</t>
  </si>
  <si>
    <t>ROBERTO CUENCA DUARTE</t>
  </si>
  <si>
    <t>WALTER RODRIGO LOCIO GOMEZ</t>
  </si>
  <si>
    <t>YAMIL OSMAR ALVARENGA</t>
  </si>
  <si>
    <t>ADOLFO ZAYAS RODAS</t>
  </si>
  <si>
    <t>NELSON VERÓN</t>
  </si>
  <si>
    <t>HAYDEE CELESTE VILLALBA KRAYACICH</t>
  </si>
  <si>
    <t>RICHARD JOAQUIN CAÑETE VALLEJOS</t>
  </si>
  <si>
    <t>MARIO ESTEBAN GODOY RODRIGUEZ</t>
  </si>
  <si>
    <t>EPIFANIO PEREIRA</t>
  </si>
  <si>
    <t>BENJAMIN AGUILAR GARCIA</t>
  </si>
  <si>
    <t>PABLO CESAR TORRES ALVARENGA</t>
  </si>
  <si>
    <t>CARLOS ROBERTO OLMEDO LEZCANO</t>
  </si>
  <si>
    <t>CLAUDIA ROSALIA GOMEZ SANCHEZ</t>
  </si>
  <si>
    <t>CYNTHIA ALEXIS GIMENEZ VALLEJOS</t>
  </si>
  <si>
    <t>JUAN PANIAGUA</t>
  </si>
  <si>
    <t>MIGUEL MARECOS</t>
  </si>
  <si>
    <t xml:space="preserve">VIDAL PAREDES FLORES </t>
  </si>
  <si>
    <t>NATALIO OSCAR GOMEZ IBAÑEZ</t>
  </si>
  <si>
    <t>MAURICIO DANIEL NUÑEZ GONZALEZ</t>
  </si>
  <si>
    <t>LUIS ALBERTO SEGOVIA PEREZ</t>
  </si>
  <si>
    <t>NAYELI AGUILAR RUIZ</t>
  </si>
  <si>
    <t>ADOLFO NUÑEZ REINOSO</t>
  </si>
  <si>
    <t>JOSE ARIEL TORRES FERNANDEZ</t>
  </si>
  <si>
    <t>FRANCISCO RIVEROS</t>
  </si>
  <si>
    <t>LUZ MARILDA MARTINEZ OVELAR</t>
  </si>
  <si>
    <t>MARIA EMILIA VILLALBA GIMENEZ</t>
  </si>
  <si>
    <t>JUAN CLAUDIO PEREIRA</t>
  </si>
  <si>
    <t>DAMIANA CÁCERES JALUF</t>
  </si>
  <si>
    <t xml:space="preserve">FATIMA ISABEL VERGARA PORTILLO </t>
  </si>
  <si>
    <t>NADIA MARIA JAZMIN ACOSTA ESPINOLA</t>
  </si>
  <si>
    <t>ROMY ELIANA ALRCON DE VEGA</t>
  </si>
  <si>
    <t xml:space="preserve">LUCERO MARIA LUJAN CENTURION BENITEZ </t>
  </si>
  <si>
    <t>MICHEL JAVIER SOSA PEREIRA</t>
  </si>
  <si>
    <t>JUAN CARLOS GOMEZ NUÑEZ</t>
  </si>
  <si>
    <t xml:space="preserve">                                                              </t>
  </si>
  <si>
    <t xml:space="preserve"> PLANILLA DE PAGO AGUINALDO A CONTRATADOS AÑO 2016</t>
  </si>
  <si>
    <t>Tipo Presupuesto</t>
  </si>
  <si>
    <t>1 Actividades Centrales</t>
  </si>
  <si>
    <t>Programa</t>
  </si>
  <si>
    <t>2 Ejecutivo Municipal</t>
  </si>
  <si>
    <t>Unidad Responsable</t>
  </si>
  <si>
    <t>Intendencia Municipal</t>
  </si>
  <si>
    <t>Nº</t>
  </si>
  <si>
    <t>C.I.Nº</t>
  </si>
  <si>
    <t>Nombres y Apellidos</t>
  </si>
  <si>
    <t>Cargo</t>
  </si>
  <si>
    <t>SEPTIEMBRE</t>
  </si>
  <si>
    <t>TOTAL</t>
  </si>
  <si>
    <t>ANTICIPO AGUINALDO</t>
  </si>
  <si>
    <t>MONTO A COBRAR</t>
  </si>
  <si>
    <t>Firma</t>
  </si>
  <si>
    <t xml:space="preserve">Inspectora de Tablada - Ype Ka`e. </t>
  </si>
  <si>
    <t>Inspector de Tablada - TAKURUTY</t>
  </si>
  <si>
    <t>Inspector de Tablada - TAKURUTY II</t>
  </si>
  <si>
    <t>Auxiliar en Informática</t>
  </si>
  <si>
    <t xml:space="preserve">Profesor de Danza </t>
  </si>
  <si>
    <t xml:space="preserve">Profesora de Danza </t>
  </si>
  <si>
    <t>Centro Cultural - Informatica</t>
  </si>
  <si>
    <t xml:space="preserve">Plomero </t>
  </si>
  <si>
    <t xml:space="preserve">Encargada de Informática </t>
  </si>
  <si>
    <t>Asistente de Liquidación</t>
  </si>
  <si>
    <t>AUX. SECRETARIA PRIVADA</t>
  </si>
  <si>
    <t>Mesa de Entrada</t>
  </si>
  <si>
    <t xml:space="preserve">Auxiliar de Cultura </t>
  </si>
  <si>
    <t>Serv. Emergencia Local</t>
  </si>
  <si>
    <t>Auxiliar del Dpto. de Tránsito</t>
  </si>
  <si>
    <t>Comision Vecinal</t>
  </si>
  <si>
    <t xml:space="preserve">Auxiliar de Informática </t>
  </si>
  <si>
    <t xml:space="preserve">Auxiliar de Tesorería </t>
  </si>
  <si>
    <t>Secretaria Privada-  Ordenanza</t>
  </si>
  <si>
    <t>Encargado del Polideportivo Municipal</t>
  </si>
  <si>
    <t>CODENI</t>
  </si>
  <si>
    <t xml:space="preserve">Asistente de R.R.H.H. </t>
  </si>
  <si>
    <t>Auxiliar del Consejo Local de Salud</t>
  </si>
  <si>
    <t xml:space="preserve">Perceptor de la Terminal </t>
  </si>
  <si>
    <t>Auxiliar de R.R.H.H</t>
  </si>
  <si>
    <t>Consejo Local de Salud</t>
  </si>
  <si>
    <t xml:space="preserve">Encargado del Cementerio </t>
  </si>
  <si>
    <t>Agente de Tránsito</t>
  </si>
  <si>
    <t xml:space="preserve">Tractorista </t>
  </si>
  <si>
    <t xml:space="preserve">Auxiliar de Recaudaciones </t>
  </si>
  <si>
    <t xml:space="preserve">Auxiliar de Obras </t>
  </si>
  <si>
    <t xml:space="preserve">Oficial de Albañilería </t>
  </si>
  <si>
    <t xml:space="preserve">Encargado de Presupuesto </t>
  </si>
  <si>
    <t xml:space="preserve">Auxiliar de Catastro </t>
  </si>
  <si>
    <t>Medio Ambiente</t>
  </si>
  <si>
    <t>Prensa</t>
  </si>
  <si>
    <t xml:space="preserve">Seguridad </t>
  </si>
  <si>
    <t>Seguridad Local</t>
  </si>
  <si>
    <t>Emergecia Local</t>
  </si>
  <si>
    <t xml:space="preserve">Encargado del Vivero Municipal </t>
  </si>
  <si>
    <t xml:space="preserve">Profesor de Música </t>
  </si>
  <si>
    <t xml:space="preserve">Asistente de Secretaria General </t>
  </si>
  <si>
    <t xml:space="preserve">Asistente de Administración y Finanzas </t>
  </si>
  <si>
    <t xml:space="preserve">Operador del Tractor Agrícola </t>
  </si>
  <si>
    <t>ASEO URBANO</t>
  </si>
  <si>
    <t>INFORMATICA</t>
  </si>
  <si>
    <t>RRHH</t>
  </si>
  <si>
    <t>Encargado de Salubridad e Higiene</t>
  </si>
  <si>
    <t xml:space="preserve">Operador de la Motoniveladora </t>
  </si>
  <si>
    <t>Secretaria Privada</t>
  </si>
  <si>
    <t>Recepcion</t>
  </si>
  <si>
    <t xml:space="preserve">Auxiliar de Tránsito </t>
  </si>
  <si>
    <t xml:space="preserve">Encargada de Ayuda Social </t>
  </si>
  <si>
    <t xml:space="preserve">Auxiliar de Asesoría Jurídica </t>
  </si>
  <si>
    <t>Aux. de Catastro</t>
  </si>
  <si>
    <t xml:space="preserve">  </t>
  </si>
  <si>
    <t>TOTALES</t>
  </si>
  <si>
    <t>SON GUARANIES:  SETENTA Y CUATRO MILLONES SEISCIENTOS VEINTICUATRO MIL VEINTIOCHO .----------------------------------------</t>
  </si>
  <si>
    <t>Villeta, 15 de Diciembre de 2016</t>
  </si>
  <si>
    <t>Lic. Herminio Rodas</t>
  </si>
  <si>
    <t xml:space="preserve">    Lic. Dario Javier Fernández</t>
  </si>
  <si>
    <t>Teodosio Gómez Ibañez</t>
  </si>
  <si>
    <t>Jefe de Recursos Humanos</t>
  </si>
  <si>
    <t>Dir. Administración y Finanzas</t>
  </si>
  <si>
    <t xml:space="preserve">  Intendente Municipal</t>
  </si>
  <si>
    <t>YA COBRARON</t>
  </si>
  <si>
    <t>NINFA DEL CARMEN ORTIZ COLMAN</t>
  </si>
  <si>
    <t>CLAUDIA VIVIANA GIMENEZ NUÑEZ</t>
  </si>
  <si>
    <t>Contabilidad</t>
  </si>
  <si>
    <t>NO COBRARON AGUINALDO 2016</t>
  </si>
  <si>
    <t>OSMAR GONZALEZ</t>
  </si>
  <si>
    <t>Auxiliar de Obras</t>
  </si>
  <si>
    <t>PABLO JOSE CABRERA AYALA</t>
  </si>
  <si>
    <t>MARGARITA GIMENEZ</t>
  </si>
  <si>
    <t xml:space="preserve">Auxiliar de CODENI </t>
  </si>
  <si>
    <t>ALICIA DOLFINA GILL MEDINA</t>
  </si>
  <si>
    <t>Aux. de Asesoria Juridica</t>
  </si>
  <si>
    <t>NOELIA RAMONA TORRES GOMEZ</t>
  </si>
  <si>
    <t>Consejo Local de Salud - Guazu Cora</t>
  </si>
  <si>
    <t>PAMELA CAROLINA ESTIGARRIBIA DIAZ</t>
  </si>
  <si>
    <t xml:space="preserve"> ARTÍCULO 7 DE LA LEY 5189/2014</t>
  </si>
  <si>
    <t xml:space="preserve">                                            PLANILLA DE PAGO DE SALARIO AL PERSONAL JORNALERO AÑO 2015</t>
  </si>
  <si>
    <t xml:space="preserve"> PLANILLA DE PAGO DE AGUINALDO A  JORNALEROS  AÑO 2016</t>
  </si>
  <si>
    <t>C.I. P. Nº</t>
  </si>
  <si>
    <t xml:space="preserve">Nombres y Apellidos </t>
  </si>
  <si>
    <t>Trabajo Realizado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</si>
  <si>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</si>
  <si>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</si>
  <si>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</si>
  <si>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</si>
  <si>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</si>
  <si>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</si>
  <si>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</si>
  <si>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</si>
  <si>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</si>
  <si>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</si>
  <si>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</si>
  <si>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</si>
  <si>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ABDIAS ARQUIADES LOPEZ</t>
  </si>
  <si>
    <t xml:space="preserve">Auxiliar Albañil </t>
  </si>
  <si>
    <t>ALEXIS RAMON GARCIA PINO</t>
  </si>
  <si>
    <t>Servicios Generales</t>
  </si>
  <si>
    <t>ANGEL FERNANDEZ</t>
  </si>
  <si>
    <t>ANGEL GONZÁLEZ</t>
  </si>
  <si>
    <t>ANIBAL GARCÍA</t>
  </si>
  <si>
    <t>Soldador - Medio Ambiente</t>
  </si>
  <si>
    <t>ANTONIO RUBEN VALLEJOS</t>
  </si>
  <si>
    <t>Mantenimiento - Vivero</t>
  </si>
  <si>
    <t>APOLINAR JARA</t>
  </si>
  <si>
    <t>Recolector de Residuos Sólidos</t>
  </si>
  <si>
    <t>BEATRIZ INSFRAN</t>
  </si>
  <si>
    <t>Limpiadora Local</t>
  </si>
  <si>
    <t>BRIGIDA CONCEPCION MORALES DE ALCARAZ</t>
  </si>
  <si>
    <t>CARLOS ALBERTO NOGUERA INSFRAN</t>
  </si>
  <si>
    <t>CAROLINA DE LAS NIEVE MEDINA MENDOZA</t>
  </si>
  <si>
    <t>CATALINA CHAMORRO</t>
  </si>
  <si>
    <t xml:space="preserve">CIRIACO FUNES </t>
  </si>
  <si>
    <t>CYNTHIAN MABEL BENITEZ ACHAR</t>
  </si>
  <si>
    <t>DIEGO ARMANDO GONZALEZ VEGA</t>
  </si>
  <si>
    <t>Ordenanza Municipal</t>
  </si>
  <si>
    <t>DIONISIO FERNANDEZ</t>
  </si>
  <si>
    <t>EDELIO RAMÓN DELGADO PRIETO</t>
  </si>
  <si>
    <t>Fumigador</t>
  </si>
  <si>
    <t>EMILIO PEREZ</t>
  </si>
  <si>
    <t>ERMA AMELIA RUIZ DÍAZ PINOS</t>
  </si>
  <si>
    <t>EUGENIO CABALLERO MANCUELLO</t>
  </si>
  <si>
    <t>EULALIO VALDEZ</t>
  </si>
  <si>
    <t>GERARDO SALINAS</t>
  </si>
  <si>
    <t>GUILLERMO CARDOZO DELGADO</t>
  </si>
  <si>
    <t>HUGO RAMÓN LEZCANO PINO</t>
  </si>
  <si>
    <t>ISIDORA ESCOBAR</t>
  </si>
  <si>
    <t>ISIDRO EFRAIN GÓMEZ</t>
  </si>
  <si>
    <t>Auxiliar Electricista</t>
  </si>
  <si>
    <t>ISMAEL ANTONIO JAZMIN AYALA</t>
  </si>
  <si>
    <t>JORGELINA FERNÁNDEZ</t>
  </si>
  <si>
    <t>Limpiadora de la Plaza</t>
  </si>
  <si>
    <t>JOSE MARIA ROMERO CORBALAN</t>
  </si>
  <si>
    <t>JUAN CARLOS GALEANO LUGO</t>
  </si>
  <si>
    <t>Informatica</t>
  </si>
  <si>
    <t>LOURDES ELIZABETH RODRIGUEZ MEDINA</t>
  </si>
  <si>
    <t xml:space="preserve">Aseo Urbano </t>
  </si>
  <si>
    <t>LUCIA CUQUEJO OLMEDO</t>
  </si>
  <si>
    <t>LUIS MARTINEZ</t>
  </si>
  <si>
    <t>MARCOS MIÑO MEDINA</t>
  </si>
  <si>
    <t>Seguridad de Encargado de Escuela Avay</t>
  </si>
  <si>
    <t>MARCELINO VILLALBA ROMERO</t>
  </si>
  <si>
    <t>Seguridad de Encargado de Esbetan Medina</t>
  </si>
  <si>
    <t xml:space="preserve">MARGARITA PINEDA DE GAVILAN </t>
  </si>
  <si>
    <t>Limpiadora</t>
  </si>
  <si>
    <t>MARIA DOLLY GÓMEZ DE TORRES</t>
  </si>
  <si>
    <t>Limpiadora - Medio Ambiente</t>
  </si>
  <si>
    <t>MARIA ELENA MARECO</t>
  </si>
  <si>
    <t>MARIELA AQUINO</t>
  </si>
  <si>
    <t>MARY ESTELA VEGA CORONEL</t>
  </si>
  <si>
    <t>Limpiadora de Arte y Cultura</t>
  </si>
  <si>
    <t>OBDILON LOPEZ</t>
  </si>
  <si>
    <t>PEDRO CELESTINO RAMIREZ</t>
  </si>
  <si>
    <t>RAMON DEJESUS ORTIZ</t>
  </si>
  <si>
    <t>Seguridad del Local</t>
  </si>
  <si>
    <t>RENE OSVALDO ORTIZ</t>
  </si>
  <si>
    <t>ROSA ANALIA BOGADO FLEITAS</t>
  </si>
  <si>
    <t>Higiene y Salubridad</t>
  </si>
  <si>
    <t xml:space="preserve">SARA RUIZ DIAZ </t>
  </si>
  <si>
    <t>SEBASTIAN CENTURION</t>
  </si>
  <si>
    <t>SEGUNDO ROMERO</t>
  </si>
  <si>
    <t>Albañil</t>
  </si>
  <si>
    <t>1,.132.923</t>
  </si>
  <si>
    <t>SILVIO BENITEZ</t>
  </si>
  <si>
    <t>SUSANA CAROLINA GOMEZ O.</t>
  </si>
  <si>
    <t>Agente de Transito</t>
  </si>
  <si>
    <t>TOMAS RAMON VELAZQUEZ VILLAR</t>
  </si>
  <si>
    <t>VIRGINIO FLORES ROMERO</t>
  </si>
  <si>
    <t>VICENTE ANIBAL VERA SOSA</t>
  </si>
  <si>
    <t>NESTOR BAEZ</t>
  </si>
  <si>
    <t>Cementerio - Encargado de Limpieza</t>
  </si>
  <si>
    <t>CARLOS REINOSO</t>
  </si>
  <si>
    <t>Local- Auxiliar- Dir. Adm y Fin.</t>
  </si>
  <si>
    <t>ROGELIO MARTINEZ</t>
  </si>
  <si>
    <t xml:space="preserve">TOTAL </t>
  </si>
  <si>
    <r>
      <t xml:space="preserve">SON GUARANIES:SESENTA MILLONES CIENTO CUARENTA Y DOS MIL NOVECIENTOS DIECISIETE </t>
    </r>
    <r>
      <rPr>
        <sz val="10"/>
        <rFont val="Arial"/>
        <family val="2"/>
      </rPr>
      <t>.---------------------------------------</t>
    </r>
  </si>
  <si>
    <t xml:space="preserve"> Villeta, 15 de Diciembre de 2016</t>
  </si>
  <si>
    <t xml:space="preserve">      Lic. Dario Javier Fernández</t>
  </si>
  <si>
    <t>PLANILLA GENERAL DE PAGOS  DE LA MUNICIPALIDAD DE MCAL.ESTIGARRIBIA-CHACO</t>
  </si>
  <si>
    <t>VICTOR MANUEL DIAZ AVALOS</t>
  </si>
  <si>
    <t>HILDA CARDOZO GIMENEZ</t>
  </si>
  <si>
    <t>ALEJANDRO SERVIN TALAVERA</t>
  </si>
  <si>
    <t>ALICIA QUINTANA ALCARAZ</t>
  </si>
  <si>
    <t>ANTONIO FLEITAS MARIN</t>
  </si>
  <si>
    <t>ALFREDO CARDUZ FERREIRA</t>
  </si>
  <si>
    <t>ZUNILDA CARMEN AQUINO SANCHET</t>
  </si>
  <si>
    <t>MISAEL GUSTAVO ORTIZ JACQUET</t>
  </si>
  <si>
    <t>DERLIS SANTIAGO MOLINAS BENITEZ</t>
  </si>
  <si>
    <t>ROLANDO REGIS</t>
  </si>
  <si>
    <t>ANGEL AGUSTIN PAREDES PEREZ</t>
  </si>
  <si>
    <t>AGUSTIN DIAZ CASTILLO</t>
  </si>
  <si>
    <t>TRANQUILINO MALDONADO</t>
  </si>
  <si>
    <t>ALEJANDRINO AYERI</t>
  </si>
  <si>
    <t>FABIO ALEXIS CANDIA</t>
  </si>
  <si>
    <t>GLADYS ESTHER FLORES</t>
  </si>
  <si>
    <t>DIELSA VIRGINIA AGÜERO</t>
  </si>
  <si>
    <t>CLAUDIO RAMON ZARATE ALVARENGA</t>
  </si>
  <si>
    <t>SONIA BEATRIZ GAMARRA ROA</t>
  </si>
  <si>
    <t>NELSON MARTINEZ</t>
  </si>
  <si>
    <t>CARINA LOPEZ VALIENTE</t>
  </si>
  <si>
    <t>CECILIA GONZALEZ</t>
  </si>
  <si>
    <t>RUTH CAMILA CUELLAR ENS</t>
  </si>
  <si>
    <t>BLAS ENRIQUE DUARTE ESCOBAR</t>
  </si>
  <si>
    <t>JOEL MARTINEZ</t>
  </si>
  <si>
    <t>LILIAN ADRIANA ARECO OJEDA</t>
  </si>
  <si>
    <t>LUIS LOPEZ RODRIGUEZ</t>
  </si>
  <si>
    <t>ALBERTO BENITEZ GONZALEZ</t>
  </si>
  <si>
    <t>AVELINO FRANCISCO CACERES</t>
  </si>
  <si>
    <t>ALICE GAMARRA DE VILLALBA</t>
  </si>
  <si>
    <t>ALBERT ENNS</t>
  </si>
  <si>
    <t>CARLOS ENRIQUE AQUINO LOPEZ</t>
  </si>
  <si>
    <t>ALEJANDRINO ESTIGARRIBIA</t>
  </si>
  <si>
    <t>FRANCISCO HUERTA</t>
  </si>
  <si>
    <t>ROQUE RAMON ZAVALA</t>
  </si>
  <si>
    <t>JUAN MANUEL GIMENEZ</t>
  </si>
  <si>
    <t>MATIAS GONZALEZ BRITEZ</t>
  </si>
  <si>
    <t>LIZ PAOLA FERNANDEZ CARDOZO</t>
  </si>
  <si>
    <t>EDUARDO MARTINEZ ARAUJO</t>
  </si>
  <si>
    <t>OSMAR IVAN CABAÑAS</t>
  </si>
  <si>
    <t>FANY VELLAZQUEZ</t>
  </si>
  <si>
    <t>GUSTAVO MARCIAL SERVIN MALDONADO</t>
  </si>
  <si>
    <t>PATRICIA GONZALEZ</t>
  </si>
  <si>
    <t>MARCIAL ROMERO SERVIN</t>
  </si>
  <si>
    <t>DANIEL CABAÑAS RIVAS</t>
  </si>
  <si>
    <t>JUAN DE DIOS CARDENAS</t>
  </si>
  <si>
    <t>GABRIELA CAROLINA WILLMS CARABAJAL</t>
  </si>
  <si>
    <t>GUSTAVO DANIEL NUÑEZ PERALTA</t>
  </si>
  <si>
    <t>SILVIO ARNALDO RUIZ LEZCANO</t>
  </si>
  <si>
    <t>ORLANDO GOMEZ</t>
  </si>
  <si>
    <t>ROQUE MARCELINO PIGNATA TOLEDO</t>
  </si>
  <si>
    <t>DANIEL DAVID FANEGO</t>
  </si>
  <si>
    <t>VANESSA CARDENAS</t>
  </si>
  <si>
    <t>CELIA MARIA ROMERO</t>
  </si>
  <si>
    <t>CARLOS CAÑETE</t>
  </si>
  <si>
    <t>MADELIN FRANCISCA ROJAS RIVEROS</t>
  </si>
  <si>
    <t>JUANA SERVIN TALAVERA</t>
  </si>
  <si>
    <t>SATURNINO ANTONIO MARTINEZ</t>
  </si>
  <si>
    <t>ODILON SERVIN</t>
  </si>
  <si>
    <t>HECTOR RIVEROS AMADEO</t>
  </si>
  <si>
    <t>BARTOLOME VILLALBA MERLO</t>
  </si>
  <si>
    <t>JOSE DOMINGO FLEITAS</t>
  </si>
  <si>
    <t>PABLO MAGIN MAGIN</t>
  </si>
  <si>
    <t>CRISTOBAL CRISPOIN LEZCANO MAURO</t>
  </si>
  <si>
    <t>LEONARDO DIAZ CABAÑAS</t>
  </si>
  <si>
    <t>IGNACIO CABRERA JARA</t>
  </si>
  <si>
    <t>VICTOR HUGO CABALLERO</t>
  </si>
  <si>
    <t>PEDRO GIMENEZ</t>
  </si>
  <si>
    <t>NATIVIDAD ASUNCION FARIÑA VERA</t>
  </si>
  <si>
    <t>CEFERINO MARTINEZ</t>
  </si>
  <si>
    <t>PELAGIO MARTINEZ</t>
  </si>
  <si>
    <t>WILFRIDO VARGAS CORBALAN</t>
  </si>
  <si>
    <t>RAFAEL LOPEZ BORJAS</t>
  </si>
  <si>
    <t>YSABELINO ORTIZ</t>
  </si>
  <si>
    <t>SERGIO MARTINEZ</t>
  </si>
  <si>
    <t>EJIDIO LUIS VAZQUEZ</t>
  </si>
  <si>
    <t>JAVIER GONZALEZ GONZALEZ</t>
  </si>
  <si>
    <t>MARIO CATALINO ACEVEDO</t>
  </si>
  <si>
    <t>MARIA LUISA CANDIA</t>
  </si>
  <si>
    <t>GILBERTO FABIAN GONZALEZ</t>
  </si>
  <si>
    <t>POLICARPO FLOREZ</t>
  </si>
  <si>
    <t>EPIFANIO COLMAN</t>
  </si>
  <si>
    <t>JORGE LUIS AQUINO</t>
  </si>
  <si>
    <t>SIMON MATORO</t>
  </si>
  <si>
    <t>DAVID SERVIN TALAVERA</t>
  </si>
  <si>
    <t>MIGUEL RUBEN CATUERA VAZQUEZ</t>
  </si>
  <si>
    <t>GERMAN VARGAS</t>
  </si>
  <si>
    <t>NORMA BEATRIZ ESCOBAR</t>
  </si>
  <si>
    <t>TEODORA GONZALEZ</t>
  </si>
  <si>
    <t>JOEL RODRIGO FLOREZ PEREIRA</t>
  </si>
  <si>
    <t>JULIO CESAR MARTINEZ PANIAGUA</t>
  </si>
  <si>
    <t>BERNARDO PEÑA</t>
  </si>
  <si>
    <t>DIMAS GUILLERMO RIVAROLA</t>
  </si>
  <si>
    <t>GUSTAVO DANIEL PIGNATA TOLEDO</t>
  </si>
  <si>
    <t>FREDY DAMIAN CABRERA</t>
  </si>
  <si>
    <t>EMILCE LILIANA SOSA DE VELAZQUEZ</t>
  </si>
  <si>
    <t>DAHIANA LOVERA</t>
  </si>
  <si>
    <t>JORGE ALFREDO ESCOBAR</t>
  </si>
  <si>
    <t>MARIA ADELAIDA YEGROS</t>
  </si>
  <si>
    <t>ROSELI DALIA MOREIRA</t>
  </si>
  <si>
    <t>SANDRA BAETRIZ FANEGO</t>
  </si>
  <si>
    <t>CAROLINA GONZALEZ</t>
  </si>
  <si>
    <t>NOLBERTO ALEXIS CABRERA</t>
  </si>
  <si>
    <t>NELLY GRACIELA SERVIN MALDONADO</t>
  </si>
  <si>
    <t>JOSE MARIA VICTORINO MOLINAS AGÜERO</t>
  </si>
  <si>
    <t>ELADIO ALCARAZ PEREIRA</t>
  </si>
  <si>
    <t>DELFILIANO GIMENEZ CABRERA</t>
  </si>
  <si>
    <t>DOMINGO VARGAS RIVAS</t>
  </si>
  <si>
    <t>JUAN BAUTISTA SOSTOA QUIÑONEZ</t>
  </si>
  <si>
    <t>SAUL AQUINO VALIENTE</t>
  </si>
  <si>
    <t>CELSO AVELINO GIMENEZ</t>
  </si>
  <si>
    <t>DEL ROSARIO LOPEZ TOLEDO</t>
  </si>
  <si>
    <t>EMILIANO DELEON RAMIREZ</t>
  </si>
  <si>
    <t>JOSE LUIS LIMPRICH</t>
  </si>
  <si>
    <t>MATHIAS FERREIRA</t>
  </si>
  <si>
    <t>CORRESPONDIENTE AL EJERCICIO FISCAL 2023</t>
  </si>
  <si>
    <t>GIORGO ARAVANI LUGO MENDEZ</t>
  </si>
  <si>
    <t>DEXIS AVELINA ARCE DE VILLALOBO</t>
  </si>
  <si>
    <t>SASHA BEATRIZ MONGELOS BENITEZ</t>
  </si>
  <si>
    <t>PATRICIO ATIRILLO GOMEZ</t>
  </si>
  <si>
    <t>LILIANA AIDE FRANCO</t>
  </si>
  <si>
    <t>MARIA AUXILIADORA  GONZALEZ</t>
  </si>
  <si>
    <t>LOURDES GISSEL AGÜERO</t>
  </si>
  <si>
    <t>ALEJANDRO GONZALEZ</t>
  </si>
  <si>
    <t>PASCUAL PAVON</t>
  </si>
  <si>
    <t>ENRIQUE LOPEZ</t>
  </si>
  <si>
    <t>CECILIO LOPEZ</t>
  </si>
  <si>
    <t>MARTIN RODRIGO VILLALBA</t>
  </si>
  <si>
    <t>LUIS MAURO GONZALEZ</t>
  </si>
  <si>
    <t>SULMA CABRERA</t>
  </si>
  <si>
    <t>PATRICIA FERNANDEZ SEGUNDO</t>
  </si>
  <si>
    <t>RUBEN PITOE FLORES</t>
  </si>
  <si>
    <t>FREDY BOGADO</t>
  </si>
  <si>
    <t>CRISTOBAL CABRERA JARA</t>
  </si>
  <si>
    <t>CESAR ALEJANDRO ACUÑA</t>
  </si>
  <si>
    <t>BERNANBE ANTONIO FLORES</t>
  </si>
  <si>
    <t>ALBERTO JAIME PINTOS</t>
  </si>
  <si>
    <t xml:space="preserve">ALDO MICHAEL GAUTO FLORES </t>
  </si>
  <si>
    <t>Bonificacion y Gratificacion</t>
  </si>
  <si>
    <t>1.501.676</t>
  </si>
  <si>
    <t>-</t>
  </si>
  <si>
    <t>GUILLERMINA GUAINER</t>
  </si>
  <si>
    <t>TOTAL GS</t>
  </si>
  <si>
    <t>ORDEN N°</t>
  </si>
  <si>
    <t>LÍNEA</t>
  </si>
  <si>
    <t>C.I.C. N°</t>
  </si>
  <si>
    <t>NOMBRES Y APELLIDOS</t>
  </si>
  <si>
    <t>CONCEPTO</t>
  </si>
  <si>
    <t>DENOMINACIÓN</t>
  </si>
  <si>
    <t>SETIEMBRE</t>
  </si>
  <si>
    <t xml:space="preserve">MONTO A DICIEMBRE </t>
  </si>
  <si>
    <t>MONTO TOTAL</t>
  </si>
  <si>
    <t>AGUINALDO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</si>
</sst>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_(&quot;Gs&quot;\ * #,##0_);_(&quot;Gs&quot;\ * \(#,##0\);_(&quot;Gs&quot;\ * &quot;-&quot;_);_(@_)"/>
    <numFmt numFmtId="165" formatCode="_-* #,##0.00\ _€_-;\-* #,##0.00\ _€_-;_-* &quot;-&quot;??\ _€_-;_-@_-"/>
    <numFmt numFmtId="166" formatCode="#,##0;[Red]#,##0"/>
    <numFmt numFmtId="167" formatCode="_-[$€]* #,##0.00_-;\-[$€]* #,##0.00_-;_-[$€]* &quot;-&quot;??_-;_-@_-"/>
    <numFmt numFmtId="168" formatCode="_-* #,##0_-;\-* #,##0_-;_-* &quot;-&quot;??_-;_-@_-"/>
    <numFmt numFmtId="169" formatCode="_-* #,##0.000_-;\-* #,##0.000_-;_-* &quot;-&quot;??_-;_-@_-"/>
    <numFmt numFmtId="170" formatCode="_(* #,##0_);_(* \(#,##0\);_(* &quot;-&quot;??_);_(@_)"/>
    <numFmt numFmtId="171" formatCode="_-* #,##0\ _€_-;\-* #,##0\ _€_-;_-* &quot;-&quot;??\ _€_-;_-@_-"/>
    <numFmt numFmtId="172" formatCode="_(&quot; &quot;&quot; &quot;* #,##0_);_(&quot; &quot;&quot; &quot;* \(#,##0\);_(&quot; &quot;&quot; &quot;* &quot;-&quot;_);_(@_)"/>
  </numFmts>
  <fonts count="83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0.399975585192419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entaur"/>
      <family val="1"/>
    </font>
    <font>
      <b/>
      <sz val="16"/>
      <color indexed="8"/>
      <name val="Bell MT"/>
      <family val="1"/>
    </font>
    <font>
      <b/>
      <i/>
      <sz val="16"/>
      <color indexed="8"/>
      <name val="Bell MT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9"/>
      <name val="Arial Black"/>
      <family val="2"/>
    </font>
    <font>
      <b/>
      <i/>
      <sz val="9"/>
      <color indexed="9"/>
      <name val="Arial Black"/>
      <family val="2"/>
    </font>
    <font>
      <b/>
      <i/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entaur"/>
      <family val="1"/>
    </font>
    <font>
      <b/>
      <sz val="12"/>
      <color indexed="8"/>
      <name val="Centaur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name val="Cambria"/>
      <family val="1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name val="Arial Black"/>
      <family val="2"/>
    </font>
    <font>
      <b/>
      <sz val="14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</cellStyleXfs>
  <cellXfs count="427">
    <xf numFmtId="0" fontId="0" fillId="0" borderId="0" xfId="0"/>
    <xf numFmtId="0" fontId="3" fillId="0" borderId="0" xfId="0" applyFont="1"/>
    <xf numFmtId="0" fontId="0" fillId="2" borderId="0" xfId="0" applyFill="1"/>
    <xf numFmtId="0" fontId="2" fillId="0" borderId="0" xfId="0" applyFont="1"/>
    <xf numFmtId="16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4" fillId="0" borderId="0" xfId="0" applyFont="1"/>
    <xf numFmtId="170" fontId="16" fillId="2" borderId="1" xfId="2" applyNumberFormat="1" applyFont="1" applyFill="1" applyBorder="1" applyAlignment="1">
      <alignment horizontal="left" vertical="center" wrapText="1"/>
    </xf>
    <xf numFmtId="170" fontId="16" fillId="0" borderId="1" xfId="2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left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 vertical="center"/>
    </xf>
    <xf numFmtId="170" fontId="16" fillId="4" borderId="1" xfId="2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3" fontId="21" fillId="4" borderId="1" xfId="0" applyNumberFormat="1" applyFont="1" applyFill="1" applyBorder="1" applyAlignment="1">
      <alignment horizontal="right" wrapText="1"/>
    </xf>
    <xf numFmtId="3" fontId="16" fillId="4" borderId="1" xfId="0" applyNumberFormat="1" applyFont="1" applyFill="1" applyBorder="1" applyAlignment="1">
      <alignment horizontal="left" vertical="center" wrapText="1"/>
    </xf>
    <xf numFmtId="3" fontId="21" fillId="4" borderId="1" xfId="0" applyNumberFormat="1" applyFont="1" applyFill="1" applyBorder="1" applyAlignment="1">
      <alignment horizontal="right" vertical="center" wrapText="1"/>
    </xf>
    <xf numFmtId="3" fontId="16" fillId="4" borderId="1" xfId="0" applyNumberFormat="1" applyFont="1" applyFill="1" applyBorder="1" applyAlignment="1">
      <alignment horizontal="left" vertical="center"/>
    </xf>
    <xf numFmtId="3" fontId="16" fillId="4" borderId="1" xfId="4" applyNumberFormat="1" applyFont="1" applyFill="1" applyBorder="1" applyAlignment="1">
      <alignment horizontal="right" vertical="center" wrapText="1"/>
    </xf>
    <xf numFmtId="3" fontId="21" fillId="2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170" fontId="0" fillId="0" borderId="0" xfId="2" applyNumberFormat="1" applyFont="1"/>
    <xf numFmtId="0" fontId="25" fillId="0" borderId="0" xfId="0" applyFont="1"/>
    <xf numFmtId="0" fontId="12" fillId="0" borderId="0" xfId="0" applyFont="1"/>
    <xf numFmtId="0" fontId="11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0" fontId="0" fillId="0" borderId="0" xfId="2" applyNumberFormat="1" applyFont="1" applyAlignment="1">
      <alignment vertical="center"/>
    </xf>
    <xf numFmtId="0" fontId="32" fillId="5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right" vertical="center" wrapText="1"/>
    </xf>
    <xf numFmtId="3" fontId="35" fillId="2" borderId="1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70" fontId="11" fillId="2" borderId="0" xfId="2" applyNumberFormat="1" applyFont="1" applyFill="1"/>
    <xf numFmtId="0" fontId="11" fillId="2" borderId="0" xfId="0" applyFont="1" applyFill="1"/>
    <xf numFmtId="3" fontId="21" fillId="2" borderId="2" xfId="0" applyNumberFormat="1" applyFont="1" applyFill="1" applyBorder="1" applyAlignment="1">
      <alignment horizontal="right" vertical="center" wrapText="1"/>
    </xf>
    <xf numFmtId="3" fontId="35" fillId="2" borderId="2" xfId="0" applyNumberFormat="1" applyFont="1" applyFill="1" applyBorder="1" applyAlignment="1">
      <alignment horizontal="right" vertical="center" wrapText="1"/>
    </xf>
    <xf numFmtId="3" fontId="21" fillId="0" borderId="2" xfId="0" applyNumberFormat="1" applyFont="1" applyFill="1" applyBorder="1" applyAlignment="1">
      <alignment horizontal="right" vertical="center" wrapText="1"/>
    </xf>
    <xf numFmtId="3" fontId="36" fillId="0" borderId="1" xfId="0" applyNumberFormat="1" applyFont="1" applyFill="1" applyBorder="1" applyAlignment="1">
      <alignment horizontal="right" vertical="center" wrapText="1"/>
    </xf>
    <xf numFmtId="3" fontId="24" fillId="2" borderId="1" xfId="0" applyNumberFormat="1" applyFont="1" applyFill="1" applyBorder="1" applyAlignment="1">
      <alignment horizontal="right" vertical="center" wrapText="1"/>
    </xf>
    <xf numFmtId="3" fontId="24" fillId="0" borderId="2" xfId="0" applyNumberFormat="1" applyFont="1" applyFill="1" applyBorder="1" applyAlignment="1">
      <alignment horizontal="right" vertical="center" wrapText="1"/>
    </xf>
    <xf numFmtId="3" fontId="35" fillId="0" borderId="1" xfId="0" applyNumberFormat="1" applyFont="1" applyFill="1" applyBorder="1" applyAlignment="1">
      <alignment horizontal="right" vertical="center" wrapText="1"/>
    </xf>
    <xf numFmtId="0" fontId="37" fillId="5" borderId="11" xfId="0" applyFont="1" applyFill="1" applyBorder="1" applyAlignment="1">
      <alignment wrapText="1"/>
    </xf>
    <xf numFmtId="0" fontId="37" fillId="5" borderId="12" xfId="0" applyFont="1" applyFill="1" applyBorder="1" applyAlignment="1">
      <alignment wrapText="1"/>
    </xf>
    <xf numFmtId="0" fontId="38" fillId="5" borderId="2" xfId="0" applyFont="1" applyFill="1" applyBorder="1" applyAlignment="1">
      <alignment horizontal="right" wrapText="1"/>
    </xf>
    <xf numFmtId="3" fontId="38" fillId="5" borderId="2" xfId="0" applyNumberFormat="1" applyFont="1" applyFill="1" applyBorder="1" applyAlignment="1">
      <alignment horizontal="right" wrapText="1"/>
    </xf>
    <xf numFmtId="3" fontId="12" fillId="5" borderId="2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39" fillId="3" borderId="0" xfId="0" applyFont="1" applyFill="1" applyBorder="1" applyAlignment="1">
      <alignment horizontal="right" wrapText="1"/>
    </xf>
    <xf numFmtId="170" fontId="39" fillId="3" borderId="0" xfId="2" applyNumberFormat="1" applyFont="1" applyFill="1" applyBorder="1" applyAlignment="1">
      <alignment wrapText="1"/>
    </xf>
    <xf numFmtId="164" fontId="39" fillId="3" borderId="0" xfId="2" applyNumberFormat="1" applyFont="1" applyFill="1" applyBorder="1" applyAlignment="1">
      <alignment wrapText="1"/>
    </xf>
    <xf numFmtId="164" fontId="40" fillId="3" borderId="0" xfId="2" applyNumberFormat="1" applyFont="1" applyFill="1" applyBorder="1" applyAlignment="1">
      <alignment wrapText="1"/>
    </xf>
    <xf numFmtId="170" fontId="0" fillId="3" borderId="0" xfId="0" applyNumberFormat="1" applyFill="1" applyBorder="1" applyAlignment="1">
      <alignment wrapText="1"/>
    </xf>
    <xf numFmtId="0" fontId="9" fillId="0" borderId="0" xfId="0" applyFont="1" applyBorder="1" applyAlignment="1">
      <alignment horizontal="right" wrapText="1"/>
    </xf>
    <xf numFmtId="170" fontId="9" fillId="0" borderId="0" xfId="2" applyNumberFormat="1" applyFont="1" applyBorder="1" applyAlignment="1">
      <alignment wrapText="1"/>
    </xf>
    <xf numFmtId="164" fontId="9" fillId="0" borderId="0" xfId="2" applyNumberFormat="1" applyFont="1" applyBorder="1" applyAlignment="1">
      <alignment wrapText="1"/>
    </xf>
    <xf numFmtId="164" fontId="41" fillId="0" borderId="0" xfId="2" applyNumberFormat="1" applyFont="1" applyBorder="1" applyAlignment="1">
      <alignment wrapText="1"/>
    </xf>
    <xf numFmtId="0" fontId="21" fillId="0" borderId="0" xfId="0" applyFont="1"/>
    <xf numFmtId="0" fontId="43" fillId="0" borderId="0" xfId="2" applyNumberFormat="1" applyFont="1" applyAlignment="1">
      <alignment vertical="center"/>
    </xf>
    <xf numFmtId="0" fontId="44" fillId="0" borderId="0" xfId="2" applyNumberFormat="1" applyFont="1" applyAlignment="1">
      <alignment vertical="center"/>
    </xf>
    <xf numFmtId="0" fontId="8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0" fontId="12" fillId="0" borderId="0" xfId="2" applyNumberFormat="1" applyFont="1"/>
    <xf numFmtId="0" fontId="0" fillId="0" borderId="0" xfId="0" applyFont="1"/>
    <xf numFmtId="170" fontId="25" fillId="0" borderId="0" xfId="2" applyNumberFormat="1" applyFont="1"/>
    <xf numFmtId="170" fontId="10" fillId="0" borderId="0" xfId="2" applyNumberFormat="1" applyFont="1"/>
    <xf numFmtId="3" fontId="4" fillId="0" borderId="0" xfId="0" applyNumberFormat="1" applyFont="1"/>
    <xf numFmtId="3" fontId="4" fillId="0" borderId="0" xfId="0" applyNumberFormat="1" applyFont="1" applyFill="1"/>
    <xf numFmtId="0" fontId="4" fillId="0" borderId="0" xfId="0" applyFont="1" applyAlignment="1"/>
    <xf numFmtId="3" fontId="15" fillId="0" borderId="0" xfId="0" applyNumberFormat="1" applyFont="1" applyFill="1" applyAlignment="1">
      <alignment horizontal="center"/>
    </xf>
    <xf numFmtId="0" fontId="15" fillId="0" borderId="0" xfId="0" applyFont="1" applyAlignment="1"/>
    <xf numFmtId="0" fontId="46" fillId="0" borderId="0" xfId="0" applyFont="1"/>
    <xf numFmtId="3" fontId="3" fillId="0" borderId="0" xfId="0" applyNumberFormat="1" applyFont="1"/>
    <xf numFmtId="3" fontId="3" fillId="3" borderId="0" xfId="0" applyNumberFormat="1" applyFont="1" applyFill="1"/>
    <xf numFmtId="3" fontId="47" fillId="3" borderId="0" xfId="0" applyNumberFormat="1" applyFont="1" applyFill="1"/>
    <xf numFmtId="3" fontId="48" fillId="3" borderId="0" xfId="0" applyNumberFormat="1" applyFont="1" applyFill="1"/>
    <xf numFmtId="0" fontId="32" fillId="6" borderId="1" xfId="0" applyFont="1" applyFill="1" applyBorder="1" applyAlignment="1">
      <alignment horizontal="center"/>
    </xf>
    <xf numFmtId="3" fontId="21" fillId="6" borderId="1" xfId="0" applyNumberFormat="1" applyFont="1" applyFill="1" applyBorder="1" applyAlignment="1">
      <alignment horizontal="right" wrapText="1"/>
    </xf>
    <xf numFmtId="0" fontId="16" fillId="6" borderId="1" xfId="0" applyFont="1" applyFill="1" applyBorder="1" applyAlignment="1">
      <alignment horizontal="left" vertical="center" wrapText="1"/>
    </xf>
    <xf numFmtId="3" fontId="21" fillId="6" borderId="1" xfId="0" applyNumberFormat="1" applyFont="1" applyFill="1" applyBorder="1" applyAlignment="1">
      <alignment horizontal="right" vertical="center" wrapText="1"/>
    </xf>
    <xf numFmtId="3" fontId="35" fillId="6" borderId="1" xfId="0" applyNumberFormat="1" applyFont="1" applyFill="1" applyBorder="1" applyAlignment="1">
      <alignment horizontal="right" vertical="center" wrapText="1"/>
    </xf>
    <xf numFmtId="3" fontId="21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170" fontId="11" fillId="6" borderId="0" xfId="2" applyNumberFormat="1" applyFont="1" applyFill="1"/>
    <xf numFmtId="0" fontId="11" fillId="6" borderId="0" xfId="0" applyFont="1" applyFill="1"/>
    <xf numFmtId="0" fontId="0" fillId="6" borderId="0" xfId="0" applyFill="1"/>
    <xf numFmtId="0" fontId="32" fillId="6" borderId="7" xfId="0" applyFont="1" applyFill="1" applyBorder="1" applyAlignment="1">
      <alignment horizontal="center"/>
    </xf>
    <xf numFmtId="3" fontId="21" fillId="6" borderId="7" xfId="0" applyNumberFormat="1" applyFont="1" applyFill="1" applyBorder="1" applyAlignment="1">
      <alignment horizontal="right" wrapText="1"/>
    </xf>
    <xf numFmtId="0" fontId="16" fillId="6" borderId="7" xfId="0" applyFont="1" applyFill="1" applyBorder="1" applyAlignment="1">
      <alignment horizontal="left" vertical="center" wrapText="1"/>
    </xf>
    <xf numFmtId="0" fontId="33" fillId="3" borderId="7" xfId="0" applyFont="1" applyFill="1" applyBorder="1" applyAlignment="1">
      <alignment horizontal="center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3" fontId="24" fillId="6" borderId="7" xfId="0" applyNumberFormat="1" applyFont="1" applyFill="1" applyBorder="1" applyAlignment="1">
      <alignment horizontal="right" vertical="center" wrapText="1"/>
    </xf>
    <xf numFmtId="3" fontId="34" fillId="2" borderId="7" xfId="0" applyNumberFormat="1" applyFont="1" applyFill="1" applyBorder="1" applyAlignment="1">
      <alignment horizontal="right" vertical="center" wrapText="1"/>
    </xf>
    <xf numFmtId="3" fontId="35" fillId="6" borderId="7" xfId="0" applyNumberFormat="1" applyFont="1" applyFill="1" applyBorder="1" applyAlignment="1">
      <alignment horizontal="right" vertical="center" wrapText="1"/>
    </xf>
    <xf numFmtId="3" fontId="21" fillId="5" borderId="7" xfId="0" applyNumberFormat="1" applyFont="1" applyFill="1" applyBorder="1" applyAlignment="1">
      <alignment horizontal="right" vertical="center" wrapText="1"/>
    </xf>
    <xf numFmtId="0" fontId="0" fillId="6" borderId="7" xfId="0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11" fillId="0" borderId="0" xfId="2" applyNumberFormat="1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32" fillId="0" borderId="6" xfId="0" applyFont="1" applyFill="1" applyBorder="1" applyAlignment="1">
      <alignment horizontal="center"/>
    </xf>
    <xf numFmtId="170" fontId="16" fillId="0" borderId="6" xfId="2" applyNumberFormat="1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33" fillId="0" borderId="6" xfId="0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right" vertical="center" wrapText="1"/>
    </xf>
    <xf numFmtId="3" fontId="24" fillId="0" borderId="6" xfId="0" applyNumberFormat="1" applyFont="1" applyFill="1" applyBorder="1" applyAlignment="1">
      <alignment horizontal="right" vertical="center" wrapText="1"/>
    </xf>
    <xf numFmtId="3" fontId="34" fillId="0" borderId="6" xfId="0" applyNumberFormat="1" applyFont="1" applyFill="1" applyBorder="1" applyAlignment="1">
      <alignment horizontal="right" vertical="center" wrapText="1"/>
    </xf>
    <xf numFmtId="3" fontId="35" fillId="0" borderId="6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>
      <alignment vertical="center" wrapText="1"/>
    </xf>
    <xf numFmtId="170" fontId="11" fillId="0" borderId="0" xfId="2" applyNumberFormat="1" applyFont="1" applyFill="1"/>
    <xf numFmtId="0" fontId="11" fillId="0" borderId="0" xfId="0" applyFont="1" applyFill="1"/>
    <xf numFmtId="0" fontId="0" fillId="0" borderId="0" xfId="0" applyFill="1"/>
    <xf numFmtId="3" fontId="21" fillId="7" borderId="1" xfId="0" applyNumberFormat="1" applyFont="1" applyFill="1" applyBorder="1" applyAlignment="1">
      <alignment horizontal="right" wrapText="1"/>
    </xf>
    <xf numFmtId="0" fontId="16" fillId="7" borderId="1" xfId="0" applyFont="1" applyFill="1" applyBorder="1" applyAlignment="1">
      <alignment horizontal="left" vertical="center" wrapText="1"/>
    </xf>
    <xf numFmtId="3" fontId="21" fillId="7" borderId="1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9" fillId="5" borderId="7" xfId="0" applyFont="1" applyFill="1" applyBorder="1" applyAlignment="1">
      <alignment vertical="center"/>
    </xf>
    <xf numFmtId="170" fontId="29" fillId="5" borderId="7" xfId="2" applyNumberFormat="1" applyFont="1" applyFill="1" applyBorder="1" applyAlignment="1">
      <alignment vertical="center"/>
    </xf>
    <xf numFmtId="0" fontId="30" fillId="5" borderId="7" xfId="0" applyFont="1" applyFill="1" applyBorder="1" applyAlignment="1">
      <alignment vertical="center"/>
    </xf>
    <xf numFmtId="0" fontId="31" fillId="5" borderId="7" xfId="0" applyFont="1" applyFill="1" applyBorder="1" applyAlignment="1">
      <alignment vertical="center" wrapText="1"/>
    </xf>
    <xf numFmtId="0" fontId="29" fillId="5" borderId="7" xfId="0" applyFont="1" applyFill="1" applyBorder="1" applyAlignment="1">
      <alignment vertical="center" wrapText="1"/>
    </xf>
    <xf numFmtId="0" fontId="29" fillId="5" borderId="6" xfId="0" applyFont="1" applyFill="1" applyBorder="1" applyAlignment="1">
      <alignment vertical="center"/>
    </xf>
    <xf numFmtId="170" fontId="29" fillId="5" borderId="6" xfId="2" applyNumberFormat="1" applyFont="1" applyFill="1" applyBorder="1" applyAlignment="1">
      <alignment vertical="center"/>
    </xf>
    <xf numFmtId="0" fontId="30" fillId="5" borderId="6" xfId="0" applyFont="1" applyFill="1" applyBorder="1" applyAlignment="1">
      <alignment vertical="center"/>
    </xf>
    <xf numFmtId="0" fontId="31" fillId="5" borderId="6" xfId="0" applyFont="1" applyFill="1" applyBorder="1" applyAlignment="1">
      <alignment vertical="center" wrapText="1"/>
    </xf>
    <xf numFmtId="0" fontId="29" fillId="5" borderId="6" xfId="0" applyFont="1" applyFill="1" applyBorder="1" applyAlignment="1">
      <alignment vertical="center" wrapText="1"/>
    </xf>
    <xf numFmtId="170" fontId="42" fillId="0" borderId="0" xfId="2" applyNumberFormat="1" applyFont="1" applyAlignment="1">
      <alignment vertical="center"/>
    </xf>
    <xf numFmtId="0" fontId="42" fillId="0" borderId="0" xfId="0" applyFont="1" applyAlignment="1">
      <alignment vertical="center"/>
    </xf>
    <xf numFmtId="3" fontId="4" fillId="0" borderId="0" xfId="0" applyNumberFormat="1" applyFont="1" applyAlignment="1"/>
    <xf numFmtId="3" fontId="15" fillId="0" borderId="0" xfId="0" applyNumberFormat="1" applyFont="1" applyAlignment="1"/>
    <xf numFmtId="3" fontId="21" fillId="0" borderId="15" xfId="0" applyNumberFormat="1" applyFont="1" applyFill="1" applyBorder="1" applyAlignment="1">
      <alignment wrapText="1"/>
    </xf>
    <xf numFmtId="3" fontId="21" fillId="0" borderId="16" xfId="0" applyNumberFormat="1" applyFont="1" applyFill="1" applyBorder="1" applyAlignment="1">
      <alignment wrapText="1"/>
    </xf>
    <xf numFmtId="3" fontId="21" fillId="0" borderId="10" xfId="0" applyNumberFormat="1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4" fillId="0" borderId="0" xfId="0" applyFont="1" applyBorder="1" applyAlignment="1"/>
    <xf numFmtId="166" fontId="51" fillId="0" borderId="0" xfId="0" applyNumberFormat="1" applyFont="1" applyBorder="1" applyAlignment="1">
      <alignment horizontal="center"/>
    </xf>
    <xf numFmtId="0" fontId="14" fillId="0" borderId="0" xfId="0" applyFont="1"/>
    <xf numFmtId="0" fontId="52" fillId="0" borderId="0" xfId="0" applyFont="1" applyAlignment="1">
      <alignment horizontal="center"/>
    </xf>
    <xf numFmtId="0" fontId="53" fillId="0" borderId="0" xfId="0" applyFont="1"/>
    <xf numFmtId="0" fontId="12" fillId="0" borderId="0" xfId="0" applyFont="1" applyAlignment="1"/>
    <xf numFmtId="0" fontId="0" fillId="0" borderId="0" xfId="0" applyAlignment="1"/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3" fillId="0" borderId="15" xfId="5" applyFont="1" applyBorder="1" applyAlignment="1">
      <alignment vertical="center"/>
    </xf>
    <xf numFmtId="0" fontId="48" fillId="0" borderId="1" xfId="5" applyFont="1" applyBorder="1" applyAlignment="1">
      <alignment vertical="center"/>
    </xf>
    <xf numFmtId="0" fontId="56" fillId="0" borderId="0" xfId="0" applyFont="1"/>
    <xf numFmtId="0" fontId="57" fillId="0" borderId="0" xfId="0" applyFont="1"/>
    <xf numFmtId="0" fontId="3" fillId="0" borderId="0" xfId="5" applyFont="1" applyBorder="1" applyAlignment="1">
      <alignment vertical="center"/>
    </xf>
    <xf numFmtId="0" fontId="48" fillId="0" borderId="0" xfId="5" applyFont="1" applyBorder="1" applyAlignment="1">
      <alignment vertical="center"/>
    </xf>
    <xf numFmtId="0" fontId="58" fillId="8" borderId="1" xfId="0" applyFont="1" applyFill="1" applyBorder="1" applyAlignment="1">
      <alignment horizontal="center" vertical="center"/>
    </xf>
    <xf numFmtId="0" fontId="58" fillId="8" borderId="1" xfId="0" applyFont="1" applyFill="1" applyBorder="1" applyAlignment="1">
      <alignment horizontal="center" vertical="center" wrapText="1"/>
    </xf>
    <xf numFmtId="0" fontId="59" fillId="8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/>
    </xf>
    <xf numFmtId="3" fontId="60" fillId="0" borderId="1" xfId="0" applyNumberFormat="1" applyFont="1" applyFill="1" applyBorder="1" applyAlignment="1">
      <alignment horizontal="left" vertical="center" wrapText="1"/>
    </xf>
    <xf numFmtId="0" fontId="22" fillId="0" borderId="1" xfId="6" applyFont="1" applyFill="1" applyBorder="1" applyAlignment="1">
      <alignment horizontal="center" vertical="center" wrapText="1"/>
    </xf>
    <xf numFmtId="3" fontId="61" fillId="0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right" vertical="center" wrapText="1"/>
    </xf>
    <xf numFmtId="3" fontId="62" fillId="0" borderId="1" xfId="0" applyNumberFormat="1" applyFont="1" applyFill="1" applyBorder="1" applyAlignment="1">
      <alignment horizontal="center" vertical="center" wrapText="1"/>
    </xf>
    <xf numFmtId="3" fontId="63" fillId="0" borderId="1" xfId="0" applyNumberFormat="1" applyFont="1" applyFill="1" applyBorder="1"/>
    <xf numFmtId="3" fontId="16" fillId="0" borderId="1" xfId="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22" fillId="0" borderId="1" xfId="6" applyNumberFormat="1" applyFont="1" applyFill="1" applyBorder="1" applyAlignment="1">
      <alignment horizontal="center" vertical="center" wrapText="1"/>
    </xf>
    <xf numFmtId="3" fontId="22" fillId="0" borderId="1" xfId="7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right" wrapText="1"/>
    </xf>
    <xf numFmtId="3" fontId="22" fillId="0" borderId="6" xfId="0" applyNumberFormat="1" applyFont="1" applyFill="1" applyBorder="1" applyAlignment="1">
      <alignment horizontal="right" wrapText="1"/>
    </xf>
    <xf numFmtId="3" fontId="64" fillId="0" borderId="1" xfId="0" applyNumberFormat="1" applyFont="1" applyFill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/>
    </xf>
    <xf numFmtId="0" fontId="22" fillId="0" borderId="15" xfId="6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right" vertical="center" wrapText="1"/>
    </xf>
    <xf numFmtId="0" fontId="22" fillId="0" borderId="15" xfId="6" applyFont="1" applyFill="1" applyBorder="1" applyAlignment="1">
      <alignment horizontal="center" wrapText="1"/>
    </xf>
    <xf numFmtId="3" fontId="16" fillId="0" borderId="1" xfId="4" applyNumberFormat="1" applyFont="1" applyFill="1" applyBorder="1" applyAlignment="1">
      <alignment horizontal="left" vertical="center" wrapText="1"/>
    </xf>
    <xf numFmtId="3" fontId="16" fillId="0" borderId="15" xfId="4" applyNumberFormat="1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center"/>
    </xf>
    <xf numFmtId="3" fontId="17" fillId="8" borderId="16" xfId="0" applyNumberFormat="1" applyFont="1" applyFill="1" applyBorder="1" applyAlignment="1">
      <alignment horizontal="center" wrapText="1"/>
    </xf>
    <xf numFmtId="3" fontId="17" fillId="8" borderId="16" xfId="0" applyNumberFormat="1" applyFont="1" applyFill="1" applyBorder="1" applyAlignment="1">
      <alignment horizontal="left"/>
    </xf>
    <xf numFmtId="3" fontId="12" fillId="8" borderId="16" xfId="0" applyNumberFormat="1" applyFont="1" applyFill="1" applyBorder="1" applyAlignment="1">
      <alignment horizontal="right"/>
    </xf>
    <xf numFmtId="3" fontId="65" fillId="8" borderId="1" xfId="0" applyNumberFormat="1" applyFont="1" applyFill="1" applyBorder="1"/>
    <xf numFmtId="3" fontId="65" fillId="8" borderId="1" xfId="0" applyNumberFormat="1" applyFont="1" applyFill="1" applyBorder="1" applyAlignment="1">
      <alignment horizontal="center"/>
    </xf>
    <xf numFmtId="3" fontId="63" fillId="8" borderId="1" xfId="0" applyNumberFormat="1" applyFont="1" applyFill="1" applyBorder="1"/>
    <xf numFmtId="0" fontId="0" fillId="0" borderId="13" xfId="0" applyBorder="1"/>
    <xf numFmtId="0" fontId="61" fillId="0" borderId="0" xfId="0" applyFont="1"/>
    <xf numFmtId="0" fontId="65" fillId="0" borderId="0" xfId="0" applyFont="1"/>
    <xf numFmtId="0" fontId="61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171" fontId="53" fillId="0" borderId="0" xfId="0" applyNumberFormat="1" applyFont="1"/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48" fillId="0" borderId="0" xfId="0" applyFont="1"/>
    <xf numFmtId="3" fontId="68" fillId="0" borderId="0" xfId="0" applyNumberFormat="1" applyFont="1" applyAlignment="1">
      <alignment horizontal="center"/>
    </xf>
    <xf numFmtId="3" fontId="5" fillId="3" borderId="0" xfId="0" applyNumberFormat="1" applyFont="1" applyFill="1"/>
    <xf numFmtId="3" fontId="69" fillId="0" borderId="0" xfId="0" applyNumberFormat="1" applyFont="1"/>
    <xf numFmtId="3" fontId="69" fillId="3" borderId="0" xfId="0" applyNumberFormat="1" applyFont="1" applyFill="1"/>
    <xf numFmtId="3" fontId="4" fillId="0" borderId="0" xfId="0" applyNumberFormat="1" applyFont="1" applyAlignment="1">
      <alignment horizontal="center"/>
    </xf>
    <xf numFmtId="3" fontId="70" fillId="0" borderId="0" xfId="0" applyNumberFormat="1" applyFont="1"/>
    <xf numFmtId="3" fontId="70" fillId="3" borderId="0" xfId="0" applyNumberFormat="1" applyFont="1" applyFill="1"/>
    <xf numFmtId="0" fontId="4" fillId="0" borderId="0" xfId="0" applyFont="1" applyBorder="1" applyAlignment="1"/>
    <xf numFmtId="0" fontId="2" fillId="3" borderId="0" xfId="0" applyFont="1" applyFill="1"/>
    <xf numFmtId="3" fontId="19" fillId="3" borderId="1" xfId="0" applyNumberFormat="1" applyFont="1" applyFill="1" applyBorder="1" applyAlignment="1">
      <alignment horizontal="justify" vertical="center"/>
    </xf>
    <xf numFmtId="166" fontId="23" fillId="3" borderId="1" xfId="3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center"/>
    </xf>
    <xf numFmtId="0" fontId="2" fillId="3" borderId="14" xfId="0" applyFont="1" applyFill="1" applyBorder="1"/>
    <xf numFmtId="3" fontId="18" fillId="3" borderId="3" xfId="0" applyNumberFormat="1" applyFont="1" applyFill="1" applyBorder="1" applyAlignment="1">
      <alignment horizontal="justify" vertical="center"/>
    </xf>
    <xf numFmtId="3" fontId="5" fillId="3" borderId="3" xfId="0" applyNumberFormat="1" applyFont="1" applyFill="1" applyBorder="1" applyAlignment="1">
      <alignment horizontal="justify" vertical="center"/>
    </xf>
    <xf numFmtId="166" fontId="23" fillId="3" borderId="6" xfId="3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NumberFormat="1" applyFont="1" applyFill="1" applyBorder="1"/>
    <xf numFmtId="3" fontId="2" fillId="3" borderId="1" xfId="0" applyNumberFormat="1" applyFont="1" applyFill="1" applyBorder="1"/>
    <xf numFmtId="0" fontId="2" fillId="3" borderId="1" xfId="0" applyFont="1" applyFill="1" applyBorder="1"/>
    <xf numFmtId="3" fontId="19" fillId="3" borderId="4" xfId="0" applyNumberFormat="1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center"/>
    </xf>
    <xf numFmtId="166" fontId="23" fillId="3" borderId="6" xfId="3" applyNumberFormat="1" applyFont="1" applyFill="1" applyBorder="1" applyAlignment="1">
      <alignment horizontal="center" vertical="center" wrapText="1"/>
    </xf>
    <xf numFmtId="166" fontId="23" fillId="3" borderId="1" xfId="3" applyNumberFormat="1" applyFont="1" applyFill="1" applyBorder="1" applyAlignment="1">
      <alignment horizontal="center" vertical="center" wrapText="1"/>
    </xf>
    <xf numFmtId="166" fontId="23" fillId="3" borderId="6" xfId="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2" fillId="3" borderId="1" xfId="0" applyFont="1" applyFill="1" applyBorder="1" applyAlignment="1">
      <alignment horizontal="left" vertical="center" wrapText="1"/>
    </xf>
    <xf numFmtId="3" fontId="73" fillId="3" borderId="1" xfId="0" applyNumberFormat="1" applyFont="1" applyFill="1" applyBorder="1" applyAlignment="1">
      <alignment horizontal="left" vertical="center" wrapText="1"/>
    </xf>
    <xf numFmtId="0" fontId="72" fillId="2" borderId="6" xfId="0" applyFont="1" applyFill="1" applyBorder="1" applyAlignment="1">
      <alignment horizontal="left" vertical="center" wrapText="1"/>
    </xf>
    <xf numFmtId="0" fontId="72" fillId="0" borderId="1" xfId="0" applyFont="1" applyFill="1" applyBorder="1" applyAlignment="1">
      <alignment horizontal="left" vertical="center" wrapText="1"/>
    </xf>
    <xf numFmtId="0" fontId="72" fillId="2" borderId="1" xfId="0" applyFont="1" applyFill="1" applyBorder="1" applyAlignment="1">
      <alignment horizontal="left" vertical="center" wrapText="1"/>
    </xf>
    <xf numFmtId="166" fontId="23" fillId="3" borderId="6" xfId="3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vertical="center"/>
    </xf>
    <xf numFmtId="170" fontId="72" fillId="0" borderId="1" xfId="2" applyNumberFormat="1" applyFont="1" applyFill="1" applyBorder="1" applyAlignment="1">
      <alignment vertical="center" wrapText="1"/>
    </xf>
    <xf numFmtId="170" fontId="72" fillId="3" borderId="1" xfId="2" applyNumberFormat="1" applyFont="1" applyFill="1" applyBorder="1" applyAlignment="1">
      <alignment vertical="center" wrapText="1"/>
    </xf>
    <xf numFmtId="3" fontId="72" fillId="0" borderId="1" xfId="4" applyNumberFormat="1" applyFont="1" applyFill="1" applyBorder="1" applyAlignment="1">
      <alignment vertical="center" wrapText="1"/>
    </xf>
    <xf numFmtId="3" fontId="73" fillId="0" borderId="1" xfId="0" applyNumberFormat="1" applyFont="1" applyFill="1" applyBorder="1" applyAlignment="1">
      <alignment vertical="center" wrapText="1"/>
    </xf>
    <xf numFmtId="0" fontId="72" fillId="2" borderId="6" xfId="0" applyFont="1" applyFill="1" applyBorder="1" applyAlignment="1">
      <alignment vertical="center" wrapText="1"/>
    </xf>
    <xf numFmtId="170" fontId="72" fillId="2" borderId="6" xfId="2" applyNumberFormat="1" applyFont="1" applyFill="1" applyBorder="1" applyAlignment="1">
      <alignment vertical="center" wrapText="1"/>
    </xf>
    <xf numFmtId="170" fontId="72" fillId="2" borderId="1" xfId="2" applyNumberFormat="1" applyFont="1" applyFill="1" applyBorder="1" applyAlignment="1">
      <alignment vertical="center" wrapText="1"/>
    </xf>
    <xf numFmtId="170" fontId="72" fillId="2" borderId="2" xfId="2" applyNumberFormat="1" applyFont="1" applyFill="1" applyBorder="1" applyAlignment="1">
      <alignment vertical="center" wrapText="1"/>
    </xf>
    <xf numFmtId="170" fontId="72" fillId="3" borderId="6" xfId="2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/>
    <xf numFmtId="3" fontId="7" fillId="0" borderId="0" xfId="0" applyNumberFormat="1" applyFont="1" applyBorder="1" applyAlignment="1"/>
    <xf numFmtId="166" fontId="23" fillId="3" borderId="7" xfId="0" applyNumberFormat="1" applyFont="1" applyFill="1" applyBorder="1" applyAlignment="1">
      <alignment horizontal="center" vertical="center" wrapText="1"/>
    </xf>
    <xf numFmtId="166" fontId="23" fillId="3" borderId="6" xfId="0" applyNumberFormat="1" applyFont="1" applyFill="1" applyBorder="1" applyAlignment="1">
      <alignment horizontal="center" vertical="center" wrapText="1"/>
    </xf>
    <xf numFmtId="166" fontId="23" fillId="3" borderId="4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/>
    </xf>
    <xf numFmtId="166" fontId="23" fillId="3" borderId="1" xfId="3" applyNumberFormat="1" applyFont="1" applyFill="1" applyBorder="1" applyAlignment="1">
      <alignment horizontal="center" vertical="center" wrapText="1"/>
    </xf>
    <xf numFmtId="166" fontId="23" fillId="3" borderId="3" xfId="0" applyNumberFormat="1" applyFont="1" applyFill="1" applyBorder="1" applyAlignment="1">
      <alignment horizontal="center" vertical="center" wrapText="1"/>
    </xf>
    <xf numFmtId="170" fontId="18" fillId="3" borderId="1" xfId="2" applyNumberFormat="1" applyFont="1" applyFill="1" applyBorder="1" applyAlignment="1">
      <alignment vertical="center" wrapText="1"/>
    </xf>
    <xf numFmtId="170" fontId="18" fillId="3" borderId="3" xfId="2" applyNumberFormat="1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vertical="center"/>
    </xf>
    <xf numFmtId="166" fontId="23" fillId="3" borderId="6" xfId="3" applyNumberFormat="1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vertical="center"/>
    </xf>
    <xf numFmtId="166" fontId="23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0" fontId="72" fillId="3" borderId="6" xfId="0" applyFont="1" applyFill="1" applyBorder="1" applyAlignment="1">
      <alignment horizontal="left" vertical="center" wrapText="1"/>
    </xf>
    <xf numFmtId="166" fontId="23" fillId="3" borderId="7" xfId="0" applyNumberFormat="1" applyFont="1" applyFill="1" applyBorder="1" applyAlignment="1">
      <alignment horizontal="center" vertical="center" wrapText="1"/>
    </xf>
    <xf numFmtId="3" fontId="19" fillId="3" borderId="7" xfId="0" applyNumberFormat="1" applyFont="1" applyFill="1" applyBorder="1" applyAlignment="1">
      <alignment horizontal="left" vertical="center"/>
    </xf>
    <xf numFmtId="3" fontId="5" fillId="3" borderId="7" xfId="0" applyNumberFormat="1" applyFont="1" applyFill="1" applyBorder="1" applyAlignment="1">
      <alignment vertical="center"/>
    </xf>
    <xf numFmtId="166" fontId="23" fillId="3" borderId="6" xfId="3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3" fontId="73" fillId="0" borderId="1" xfId="0" applyNumberFormat="1" applyFont="1" applyFill="1" applyBorder="1" applyAlignment="1">
      <alignment horizontal="right" vertical="center" wrapText="1"/>
    </xf>
    <xf numFmtId="3" fontId="73" fillId="0" borderId="1" xfId="0" applyNumberFormat="1" applyFont="1" applyFill="1" applyBorder="1" applyAlignment="1">
      <alignment horizontal="left" vertical="center" wrapText="1"/>
    </xf>
    <xf numFmtId="3" fontId="72" fillId="0" borderId="1" xfId="4" applyNumberFormat="1" applyFont="1" applyFill="1" applyBorder="1" applyAlignment="1">
      <alignment horizontal="right" vertical="center" wrapText="1"/>
    </xf>
    <xf numFmtId="166" fontId="23" fillId="3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74" fillId="3" borderId="1" xfId="0" applyFont="1" applyFill="1" applyBorder="1" applyProtection="1">
      <protection locked="0"/>
    </xf>
    <xf numFmtId="3" fontId="5" fillId="3" borderId="5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74" fillId="3" borderId="1" xfId="0" applyFont="1" applyFill="1" applyBorder="1"/>
    <xf numFmtId="3" fontId="5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166" fontId="2" fillId="3" borderId="6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6" fontId="2" fillId="3" borderId="8" xfId="0" applyNumberFormat="1" applyFont="1" applyFill="1" applyBorder="1" applyAlignment="1">
      <alignment horizontal="center" vertical="center" wrapText="1"/>
    </xf>
    <xf numFmtId="0" fontId="71" fillId="0" borderId="1" xfId="0" applyFont="1" applyBorder="1"/>
    <xf numFmtId="0" fontId="61" fillId="0" borderId="1" xfId="0" applyFont="1" applyBorder="1"/>
    <xf numFmtId="0" fontId="4" fillId="3" borderId="1" xfId="0" applyFont="1" applyFill="1" applyBorder="1" applyProtection="1">
      <protection locked="0"/>
    </xf>
    <xf numFmtId="0" fontId="75" fillId="0" borderId="0" xfId="0" applyFont="1"/>
    <xf numFmtId="166" fontId="2" fillId="3" borderId="7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/>
    </xf>
    <xf numFmtId="166" fontId="23" fillId="3" borderId="1" xfId="3" applyNumberFormat="1" applyFont="1" applyFill="1" applyBorder="1" applyAlignment="1">
      <alignment vertical="center" wrapText="1"/>
    </xf>
    <xf numFmtId="166" fontId="2" fillId="3" borderId="7" xfId="0" applyNumberFormat="1" applyFont="1" applyFill="1" applyBorder="1" applyAlignment="1">
      <alignment horizontal="center" vertical="center" wrapText="1"/>
    </xf>
    <xf numFmtId="166" fontId="23" fillId="3" borderId="7" xfId="0" applyNumberFormat="1" applyFont="1" applyFill="1" applyBorder="1" applyAlignment="1">
      <alignment horizontal="center" vertical="center" wrapText="1"/>
    </xf>
    <xf numFmtId="166" fontId="2" fillId="3" borderId="9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left" vertical="center"/>
    </xf>
    <xf numFmtId="166" fontId="2" fillId="3" borderId="7" xfId="0" applyNumberFormat="1" applyFont="1" applyFill="1" applyBorder="1" applyAlignment="1">
      <alignment vertical="center" wrapText="1"/>
    </xf>
    <xf numFmtId="166" fontId="23" fillId="3" borderId="1" xfId="3" applyNumberFormat="1" applyFont="1" applyFill="1" applyBorder="1" applyAlignment="1">
      <alignment horizontal="center" vertical="center" wrapText="1"/>
    </xf>
    <xf numFmtId="170" fontId="18" fillId="3" borderId="1" xfId="2" applyNumberFormat="1" applyFont="1" applyFill="1" applyBorder="1" applyAlignment="1">
      <alignment vertical="center" wrapText="1"/>
    </xf>
    <xf numFmtId="3" fontId="19" fillId="3" borderId="1" xfId="0" applyNumberFormat="1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166" fontId="23" fillId="3" borderId="6" xfId="3" applyNumberFormat="1" applyFont="1" applyFill="1" applyBorder="1" applyAlignment="1">
      <alignment horizontal="center" vertical="center" wrapText="1"/>
    </xf>
    <xf numFmtId="3" fontId="73" fillId="3" borderId="6" xfId="0" applyNumberFormat="1" applyFont="1" applyFill="1" applyBorder="1" applyAlignment="1">
      <alignment horizontal="center" vertical="center" wrapText="1"/>
    </xf>
    <xf numFmtId="166" fontId="2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left" vertical="center"/>
    </xf>
    <xf numFmtId="166" fontId="23" fillId="3" borderId="7" xfId="0" applyNumberFormat="1" applyFont="1" applyFill="1" applyBorder="1" applyAlignment="1">
      <alignment horizontal="center" vertical="center" wrapText="1"/>
    </xf>
    <xf numFmtId="170" fontId="18" fillId="3" borderId="7" xfId="2" applyNumberFormat="1" applyFont="1" applyFill="1" applyBorder="1" applyAlignment="1">
      <alignment vertical="center" wrapText="1"/>
    </xf>
    <xf numFmtId="3" fontId="19" fillId="3" borderId="7" xfId="0" applyNumberFormat="1" applyFont="1" applyFill="1" applyBorder="1" applyAlignment="1">
      <alignment horizontal="left" vertical="center"/>
    </xf>
    <xf numFmtId="3" fontId="5" fillId="3" borderId="7" xfId="0" applyNumberFormat="1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horizontal="left" vertical="center" wrapText="1"/>
    </xf>
    <xf numFmtId="166" fontId="23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/>
    </xf>
    <xf numFmtId="3" fontId="19" fillId="3" borderId="1" xfId="0" applyNumberFormat="1" applyFont="1" applyFill="1" applyBorder="1" applyAlignment="1">
      <alignment horizontal="left" vertical="center"/>
    </xf>
    <xf numFmtId="166" fontId="23" fillId="3" borderId="8" xfId="3" applyNumberFormat="1" applyFont="1" applyFill="1" applyBorder="1" applyAlignment="1">
      <alignment horizontal="center" vertical="center" wrapText="1"/>
    </xf>
    <xf numFmtId="170" fontId="18" fillId="3" borderId="8" xfId="2" applyNumberFormat="1" applyFont="1" applyFill="1" applyBorder="1" applyAlignment="1">
      <alignment vertical="center" wrapText="1"/>
    </xf>
    <xf numFmtId="0" fontId="2" fillId="9" borderId="1" xfId="0" applyNumberFormat="1" applyFont="1" applyFill="1" applyBorder="1"/>
    <xf numFmtId="3" fontId="2" fillId="9" borderId="1" xfId="0" applyNumberFormat="1" applyFont="1" applyFill="1" applyBorder="1"/>
    <xf numFmtId="0" fontId="2" fillId="9" borderId="1" xfId="0" applyFont="1" applyFill="1" applyBorder="1"/>
    <xf numFmtId="0" fontId="76" fillId="9" borderId="1" xfId="0" applyFont="1" applyFill="1" applyBorder="1"/>
    <xf numFmtId="0" fontId="77" fillId="0" borderId="0" xfId="0" applyFont="1" applyBorder="1" applyAlignment="1"/>
    <xf numFmtId="168" fontId="78" fillId="3" borderId="1" xfId="2" applyNumberFormat="1" applyFont="1" applyFill="1" applyBorder="1" applyAlignment="1">
      <alignment horizontal="center" vertical="center" wrapText="1"/>
    </xf>
    <xf numFmtId="168" fontId="78" fillId="3" borderId="6" xfId="2" applyNumberFormat="1" applyFont="1" applyFill="1" applyBorder="1" applyAlignment="1">
      <alignment horizontal="center" vertical="center" wrapText="1"/>
    </xf>
    <xf numFmtId="168" fontId="77" fillId="3" borderId="1" xfId="2" applyNumberFormat="1" applyFont="1" applyFill="1" applyBorder="1" applyAlignment="1">
      <alignment horizontal="center"/>
    </xf>
    <xf numFmtId="0" fontId="77" fillId="3" borderId="1" xfId="0" applyFont="1" applyFill="1" applyBorder="1"/>
    <xf numFmtId="168" fontId="77" fillId="3" borderId="1" xfId="0" applyNumberFormat="1" applyFont="1" applyFill="1" applyBorder="1"/>
    <xf numFmtId="168" fontId="77" fillId="9" borderId="1" xfId="0" applyNumberFormat="1" applyFont="1" applyFill="1" applyBorder="1"/>
    <xf numFmtId="0" fontId="78" fillId="0" borderId="0" xfId="3" applyNumberFormat="1" applyFont="1" applyBorder="1" applyAlignment="1"/>
    <xf numFmtId="0" fontId="77" fillId="0" borderId="0" xfId="0" applyNumberFormat="1" applyFont="1"/>
    <xf numFmtId="168" fontId="79" fillId="3" borderId="1" xfId="2" applyNumberFormat="1" applyFont="1" applyFill="1" applyBorder="1" applyAlignment="1"/>
    <xf numFmtId="3" fontId="79" fillId="3" borderId="1" xfId="0" applyNumberFormat="1" applyFont="1" applyFill="1" applyBorder="1"/>
    <xf numFmtId="0" fontId="79" fillId="0" borderId="0" xfId="3" applyNumberFormat="1" applyFont="1" applyBorder="1" applyAlignment="1"/>
    <xf numFmtId="0" fontId="79" fillId="0" borderId="0" xfId="0" applyNumberFormat="1" applyFont="1"/>
    <xf numFmtId="0" fontId="79" fillId="0" borderId="0" xfId="0" applyFont="1" applyBorder="1" applyAlignment="1"/>
    <xf numFmtId="168" fontId="79" fillId="3" borderId="1" xfId="2" applyNumberFormat="1" applyFont="1" applyFill="1" applyBorder="1" applyAlignment="1">
      <alignment horizontal="center"/>
    </xf>
    <xf numFmtId="3" fontId="79" fillId="3" borderId="6" xfId="0" applyNumberFormat="1" applyFont="1" applyFill="1" applyBorder="1"/>
    <xf numFmtId="41" fontId="80" fillId="3" borderId="0" xfId="3" applyFont="1" applyFill="1" applyBorder="1"/>
    <xf numFmtId="0" fontId="79" fillId="3" borderId="1" xfId="0" applyFont="1" applyFill="1" applyBorder="1"/>
    <xf numFmtId="168" fontId="79" fillId="3" borderId="1" xfId="2" applyNumberFormat="1" applyFont="1" applyFill="1" applyBorder="1" applyAlignment="1">
      <alignment horizontal="right"/>
    </xf>
    <xf numFmtId="168" fontId="79" fillId="3" borderId="1" xfId="2" applyNumberFormat="1" applyFont="1" applyFill="1" applyBorder="1" applyAlignment="1">
      <alignment horizontal="right" indent="2"/>
    </xf>
    <xf numFmtId="3" fontId="79" fillId="3" borderId="9" xfId="0" applyNumberFormat="1" applyFont="1" applyFill="1" applyBorder="1"/>
    <xf numFmtId="0" fontId="79" fillId="2" borderId="0" xfId="3" applyNumberFormat="1" applyFont="1" applyFill="1" applyBorder="1" applyAlignment="1"/>
    <xf numFmtId="3" fontId="79" fillId="3" borderId="7" xfId="0" applyNumberFormat="1" applyFont="1" applyFill="1" applyBorder="1"/>
    <xf numFmtId="168" fontId="79" fillId="3" borderId="6" xfId="2" applyNumberFormat="1" applyFont="1" applyFill="1" applyBorder="1" applyAlignment="1">
      <alignment horizontal="center"/>
    </xf>
    <xf numFmtId="0" fontId="79" fillId="0" borderId="0" xfId="3" applyNumberFormat="1" applyFont="1" applyFill="1" applyBorder="1" applyAlignment="1"/>
    <xf numFmtId="3" fontId="80" fillId="3" borderId="1" xfId="0" applyNumberFormat="1" applyFont="1" applyFill="1" applyBorder="1" applyAlignment="1">
      <alignment horizontal="center" vertical="center"/>
    </xf>
    <xf numFmtId="172" fontId="79" fillId="3" borderId="11" xfId="0" applyNumberFormat="1" applyFont="1" applyFill="1" applyBorder="1" applyAlignment="1">
      <alignment horizontal="center" vertical="center"/>
    </xf>
    <xf numFmtId="0" fontId="79" fillId="2" borderId="0" xfId="0" applyNumberFormat="1" applyFont="1" applyFill="1"/>
    <xf numFmtId="0" fontId="79" fillId="2" borderId="0" xfId="3" applyNumberFormat="1" applyFont="1" applyFill="1" applyBorder="1" applyAlignment="1">
      <alignment horizontal="center"/>
    </xf>
    <xf numFmtId="0" fontId="79" fillId="2" borderId="0" xfId="0" applyNumberFormat="1" applyFont="1" applyFill="1" applyAlignment="1">
      <alignment horizontal="center"/>
    </xf>
    <xf numFmtId="169" fontId="79" fillId="2" borderId="0" xfId="2" applyNumberFormat="1" applyFont="1" applyFill="1" applyBorder="1" applyAlignment="1">
      <alignment horizontal="center"/>
    </xf>
    <xf numFmtId="168" fontId="79" fillId="9" borderId="1" xfId="0" applyNumberFormat="1" applyFont="1" applyFill="1" applyBorder="1"/>
    <xf numFmtId="169" fontId="79" fillId="2" borderId="0" xfId="2" applyNumberFormat="1" applyFont="1" applyFill="1" applyAlignment="1">
      <alignment horizontal="center"/>
    </xf>
    <xf numFmtId="168" fontId="79" fillId="3" borderId="1" xfId="0" applyNumberFormat="1" applyFont="1" applyFill="1" applyBorder="1"/>
    <xf numFmtId="168" fontId="78" fillId="3" borderId="1" xfId="2" applyNumberFormat="1" applyFont="1" applyFill="1" applyBorder="1" applyAlignment="1">
      <alignment horizontal="center" vertical="center" wrapText="1"/>
    </xf>
    <xf numFmtId="3" fontId="77" fillId="3" borderId="1" xfId="0" applyNumberFormat="1" applyFont="1" applyFill="1" applyBorder="1"/>
    <xf numFmtId="0" fontId="2" fillId="3" borderId="10" xfId="0" applyFont="1" applyFill="1" applyBorder="1"/>
    <xf numFmtId="0" fontId="6" fillId="0" borderId="0" xfId="0" applyFont="1" applyAlignment="1">
      <alignment horizontal="left"/>
    </xf>
    <xf numFmtId="0" fontId="81" fillId="10" borderId="7" xfId="0" applyFont="1" applyFill="1" applyBorder="1" applyAlignment="1">
      <alignment horizontal="center" vertical="center" wrapText="1"/>
    </xf>
    <xf numFmtId="0" fontId="81" fillId="10" borderId="7" xfId="0" applyFont="1" applyFill="1" applyBorder="1" applyAlignment="1">
      <alignment vertical="center" wrapText="1"/>
    </xf>
    <xf numFmtId="0" fontId="81" fillId="10" borderId="1" xfId="0" applyFont="1" applyFill="1" applyBorder="1" applyAlignment="1">
      <alignment horizontal="center" vertical="center" wrapText="1"/>
    </xf>
    <xf numFmtId="0" fontId="81" fillId="10" borderId="1" xfId="0" applyFont="1" applyFill="1" applyBorder="1" applyAlignment="1">
      <alignment horizontal="left" vertical="center" wrapText="1"/>
    </xf>
    <xf numFmtId="169" fontId="81" fillId="10" borderId="1" xfId="2" applyNumberFormat="1" applyFont="1" applyFill="1" applyBorder="1" applyAlignment="1">
      <alignment horizontal="center" vertical="center"/>
    </xf>
    <xf numFmtId="0" fontId="81" fillId="10" borderId="1" xfId="0" applyNumberFormat="1" applyFont="1" applyFill="1" applyBorder="1" applyAlignment="1">
      <alignment horizontal="center" vertical="center"/>
    </xf>
    <xf numFmtId="0" fontId="81" fillId="10" borderId="7" xfId="0" applyNumberFormat="1" applyFont="1" applyFill="1" applyBorder="1" applyAlignment="1">
      <alignment horizontal="center" vertical="center"/>
    </xf>
    <xf numFmtId="0" fontId="81" fillId="10" borderId="1" xfId="0" applyNumberFormat="1" applyFont="1" applyFill="1" applyBorder="1" applyAlignment="1">
      <alignment horizontal="center" vertical="center" wrapText="1"/>
    </xf>
    <xf numFmtId="0" fontId="82" fillId="10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3" fillId="3" borderId="7" xfId="3" applyNumberFormat="1" applyFont="1" applyFill="1" applyBorder="1" applyAlignment="1">
      <alignment horizontal="center" vertical="center" wrapText="1"/>
    </xf>
    <xf numFmtId="166" fontId="23" fillId="3" borderId="6" xfId="3" applyNumberFormat="1" applyFont="1" applyFill="1" applyBorder="1" applyAlignment="1">
      <alignment horizontal="center" vertical="center" wrapText="1"/>
    </xf>
    <xf numFmtId="3" fontId="72" fillId="3" borderId="7" xfId="4" applyNumberFormat="1" applyFont="1" applyFill="1" applyBorder="1" applyAlignment="1">
      <alignment horizontal="center" vertical="center" wrapText="1"/>
    </xf>
    <xf numFmtId="3" fontId="72" fillId="3" borderId="6" xfId="4" applyNumberFormat="1" applyFont="1" applyFill="1" applyBorder="1" applyAlignment="1">
      <alignment horizontal="center" vertical="center" wrapText="1"/>
    </xf>
    <xf numFmtId="3" fontId="73" fillId="3" borderId="7" xfId="0" applyNumberFormat="1" applyFont="1" applyFill="1" applyBorder="1" applyAlignment="1">
      <alignment horizontal="center" vertical="center" wrapText="1"/>
    </xf>
    <xf numFmtId="3" fontId="73" fillId="3" borderId="6" xfId="0" applyNumberFormat="1" applyFont="1" applyFill="1" applyBorder="1" applyAlignment="1">
      <alignment horizontal="center" vertical="center" wrapText="1"/>
    </xf>
    <xf numFmtId="0" fontId="72" fillId="3" borderId="7" xfId="0" applyFont="1" applyFill="1" applyBorder="1" applyAlignment="1">
      <alignment horizontal="center" vertical="center" wrapText="1"/>
    </xf>
    <xf numFmtId="0" fontId="72" fillId="3" borderId="6" xfId="0" applyFont="1" applyFill="1" applyBorder="1" applyAlignment="1">
      <alignment horizontal="center" vertical="center" wrapText="1"/>
    </xf>
    <xf numFmtId="166" fontId="2" fillId="3" borderId="7" xfId="0" applyNumberFormat="1" applyFont="1" applyFill="1" applyBorder="1" applyAlignment="1">
      <alignment horizontal="center" vertical="center" wrapText="1"/>
    </xf>
    <xf numFmtId="166" fontId="2" fillId="3" borderId="9" xfId="0" applyNumberFormat="1" applyFont="1" applyFill="1" applyBorder="1" applyAlignment="1">
      <alignment horizontal="center" vertical="center" wrapText="1"/>
    </xf>
    <xf numFmtId="170" fontId="72" fillId="0" borderId="7" xfId="2" applyNumberFormat="1" applyFont="1" applyFill="1" applyBorder="1" applyAlignment="1">
      <alignment horizontal="center" vertical="center" wrapText="1"/>
    </xf>
    <xf numFmtId="170" fontId="72" fillId="0" borderId="6" xfId="2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166" fontId="2" fillId="3" borderId="7" xfId="0" applyNumberFormat="1" applyFont="1" applyFill="1" applyBorder="1" applyAlignment="1">
      <alignment horizontal="center" vertical="center"/>
    </xf>
    <xf numFmtId="166" fontId="2" fillId="3" borderId="9" xfId="0" applyNumberFormat="1" applyFont="1" applyFill="1" applyBorder="1" applyAlignment="1">
      <alignment horizontal="center" vertical="center"/>
    </xf>
    <xf numFmtId="166" fontId="23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68" fontId="78" fillId="3" borderId="1" xfId="2" applyNumberFormat="1" applyFont="1" applyFill="1" applyBorder="1" applyAlignment="1">
      <alignment horizontal="center" vertical="center" wrapText="1"/>
    </xf>
    <xf numFmtId="166" fontId="2" fillId="3" borderId="6" xfId="0" applyNumberFormat="1" applyFont="1" applyFill="1" applyBorder="1" applyAlignment="1">
      <alignment horizontal="center" vertical="center" wrapText="1"/>
    </xf>
    <xf numFmtId="166" fontId="23" fillId="3" borderId="7" xfId="0" applyNumberFormat="1" applyFont="1" applyFill="1" applyBorder="1" applyAlignment="1">
      <alignment horizontal="center" vertical="center" wrapText="1"/>
    </xf>
    <xf numFmtId="166" fontId="23" fillId="3" borderId="6" xfId="0" applyNumberFormat="1" applyFont="1" applyFill="1" applyBorder="1" applyAlignment="1">
      <alignment horizontal="center" vertical="center" wrapText="1"/>
    </xf>
    <xf numFmtId="170" fontId="18" fillId="3" borderId="7" xfId="2" applyNumberFormat="1" applyFont="1" applyFill="1" applyBorder="1" applyAlignment="1">
      <alignment horizontal="center" vertical="center" wrapText="1"/>
    </xf>
    <xf numFmtId="170" fontId="18" fillId="3" borderId="6" xfId="2" applyNumberFormat="1" applyFont="1" applyFill="1" applyBorder="1" applyAlignment="1">
      <alignment horizontal="center" vertical="center" wrapText="1"/>
    </xf>
    <xf numFmtId="3" fontId="19" fillId="3" borderId="7" xfId="0" applyNumberFormat="1" applyFont="1" applyFill="1" applyBorder="1" applyAlignment="1">
      <alignment horizontal="center" vertical="center"/>
    </xf>
    <xf numFmtId="3" fontId="19" fillId="3" borderId="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</cellXfs>
  <cellStyles count="9">
    <cellStyle name="Euro" xfId="1"/>
    <cellStyle name="Millares" xfId="2" builtinId="3"/>
    <cellStyle name="Millares [0]" xfId="3" builtinId="6"/>
    <cellStyle name="Millares 2" xfId="4"/>
    <cellStyle name="Millares 4" xfId="8"/>
    <cellStyle name="Normal" xfId="0" builtinId="0"/>
    <cellStyle name="Normal 2" xfId="5"/>
    <cellStyle name="Normal 5" xfId="6"/>
    <cellStyle name="Normal 6" xfId="7"/>
  </cellStyles>
  <dxfs count="22"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1484779</xdr:colOff>
      <xdr:row>0</xdr:row>
      <xdr:rowOff>56029</xdr:rowOff>
    </xdr:from>
    <xdr:to>
      <xdr:col>7</xdr:col>
      <xdr:colOff>660026</xdr:colOff>
      <xdr:row>3</xdr:row>
      <xdr:rowOff>232596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56029"/>
          <a:ext cx="758077" cy="946971"/>
        </a:xfrm>
        <a:prstGeom prst="rect">
          <a:avLst/>
        </a:prstGeom>
      </xdr:spPr>
    </xdr:pic>
    <xdr:clientData/>
  </xdr:twoCellAnchor>
  <xdr:twoCellAnchor editAs="oneCell">
    <xdr:from>
      <xdr:col>22</xdr:col>
      <xdr:colOff>84044</xdr:colOff>
      <xdr:row>9</xdr:row>
      <xdr:rowOff>0</xdr:rowOff>
    </xdr:from>
    <xdr:to>
      <xdr:col>30</xdr:col>
      <xdr:colOff>109660</xdr:colOff>
      <xdr:row>21</xdr:row>
      <xdr:rowOff>38156</xdr:rowOff>
    </xdr:to>
    <xdr:pic>
      <xdr:nvPicPr>
        <xdr:cNvPr id="51120" name="Imagen 3">
          <a:extLst>
            <a:ext uri="{FF2B5EF4-FFF2-40B4-BE49-F238E27FC236}">
              <a16:creationId xmlns:a16="http://schemas.microsoft.com/office/drawing/2014/main" id="{00000000-0008-0000-0000-0000B0C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866728" y="2787463"/>
          <a:ext cx="6076792" cy="339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S163"/>
  <sheetViews>
    <sheetView showGridLines="0" tabSelected="1" zoomScale="68" zoomScaleNormal="68" zoomScaleSheetLayoutView="70" workbookViewId="0">
      <selection activeCell="X5" sqref="X5"/>
    </sheetView>
  </sheetViews>
  <sheetFormatPr baseColWidth="10" defaultRowHeight="15.75" x14ac:dyDescent="0.25"/>
  <cols>
    <col min="1" max="1" width="9.7109375" style="8" bestFit="1" customWidth="1"/>
    <col min="2" max="2" width="10" style="161" customWidth="1"/>
    <col min="3" max="3" width="13.5703125" style="87" customWidth="1"/>
    <col min="4" max="4" width="44.7109375" style="1" customWidth="1"/>
    <col min="5" max="5" width="10.85546875" style="1" bestFit="1" customWidth="1"/>
    <col min="6" max="6" width="38.5703125" style="256" bestFit="1" customWidth="1"/>
    <col min="7" max="7" width="23.7109375" style="383" customWidth="1"/>
    <col min="8" max="8" width="22.42578125" style="380" customWidth="1"/>
    <col min="9" max="9" width="22.140625" style="378" customWidth="1"/>
    <col min="10" max="10" width="20.7109375" style="378" customWidth="1"/>
    <col min="11" max="12" width="22.42578125" style="378" customWidth="1"/>
    <col min="13" max="13" width="21.7109375" style="378" customWidth="1"/>
    <col min="14" max="14" width="22.42578125" style="378" customWidth="1"/>
    <col min="15" max="15" width="21.7109375" style="363" customWidth="1"/>
    <col min="16" max="18" width="22.42578125" style="363" customWidth="1"/>
    <col min="19" max="19" width="24.28515625" style="363" bestFit="1" customWidth="1"/>
    <col min="20" max="20" width="21.42578125" style="363" bestFit="1" customWidth="1"/>
    <col min="21" max="21" width="24.5703125" style="359" customWidth="1"/>
  </cols>
  <sheetData>
    <row r="1" spans="1:253" ht="15.75" customHeight="1" x14ac:dyDescent="0.25">
      <c r="B1" s="159"/>
      <c r="C1" s="227"/>
      <c r="D1" s="227"/>
      <c r="E1" s="157"/>
      <c r="F1" s="248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51"/>
    </row>
    <row r="2" spans="1:253" ht="20.25" x14ac:dyDescent="0.3">
      <c r="A2" s="411" t="s">
        <v>192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364"/>
      <c r="U2" s="351"/>
    </row>
    <row r="3" spans="1:253" ht="25.5" customHeight="1" x14ac:dyDescent="0.35">
      <c r="A3" s="417" t="s">
        <v>294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</row>
    <row r="4" spans="1:253" ht="25.5" customHeight="1" x14ac:dyDescent="0.35">
      <c r="A4" s="388"/>
      <c r="B4" s="388"/>
      <c r="C4" s="426" t="s">
        <v>410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</row>
    <row r="5" spans="1:253" ht="45" customHeight="1" x14ac:dyDescent="0.2">
      <c r="A5" s="389" t="s">
        <v>438</v>
      </c>
      <c r="B5" s="389" t="s">
        <v>439</v>
      </c>
      <c r="C5" s="390" t="s">
        <v>440</v>
      </c>
      <c r="D5" s="389" t="s">
        <v>441</v>
      </c>
      <c r="E5" s="391" t="s">
        <v>442</v>
      </c>
      <c r="F5" s="392" t="s">
        <v>443</v>
      </c>
      <c r="G5" s="393" t="s">
        <v>0</v>
      </c>
      <c r="H5" s="394" t="s">
        <v>1</v>
      </c>
      <c r="I5" s="394" t="s">
        <v>2</v>
      </c>
      <c r="J5" s="394" t="s">
        <v>3</v>
      </c>
      <c r="K5" s="394" t="s">
        <v>4</v>
      </c>
      <c r="L5" s="394" t="s">
        <v>5</v>
      </c>
      <c r="M5" s="394" t="s">
        <v>6</v>
      </c>
      <c r="N5" s="394" t="s">
        <v>7</v>
      </c>
      <c r="O5" s="395" t="s">
        <v>444</v>
      </c>
      <c r="P5" s="394" t="s">
        <v>8</v>
      </c>
      <c r="Q5" s="394" t="s">
        <v>9</v>
      </c>
      <c r="R5" s="394" t="s">
        <v>10</v>
      </c>
      <c r="S5" s="396" t="s">
        <v>445</v>
      </c>
      <c r="T5" s="396" t="s">
        <v>447</v>
      </c>
      <c r="U5" s="397" t="s">
        <v>446</v>
      </c>
    </row>
    <row r="6" spans="1:253" s="228" customFormat="1" ht="21.95" customHeight="1" x14ac:dyDescent="0.25">
      <c r="A6" s="412">
        <v>1</v>
      </c>
      <c r="B6" s="414"/>
      <c r="C6" s="415">
        <v>3720437</v>
      </c>
      <c r="D6" s="416" t="s">
        <v>295</v>
      </c>
      <c r="E6" s="7">
        <v>111</v>
      </c>
      <c r="F6" s="249" t="s">
        <v>11</v>
      </c>
      <c r="G6" s="365">
        <v>19890000</v>
      </c>
      <c r="H6" s="365">
        <v>19890000</v>
      </c>
      <c r="I6" s="365">
        <v>19890000</v>
      </c>
      <c r="J6" s="365">
        <v>19890000</v>
      </c>
      <c r="K6" s="365">
        <v>19890000</v>
      </c>
      <c r="L6" s="365">
        <v>19890000</v>
      </c>
      <c r="M6" s="365">
        <v>19890000</v>
      </c>
      <c r="N6" s="365">
        <v>19890000</v>
      </c>
      <c r="O6" s="365">
        <v>19890000</v>
      </c>
      <c r="P6" s="365">
        <v>19890000</v>
      </c>
      <c r="Q6" s="365">
        <v>19890000</v>
      </c>
      <c r="R6" s="365">
        <v>19890000</v>
      </c>
      <c r="S6" s="369">
        <v>238680000</v>
      </c>
      <c r="T6" s="365">
        <v>19890000</v>
      </c>
      <c r="U6" s="418">
        <v>430495000</v>
      </c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  <c r="FL6" s="239"/>
      <c r="FM6" s="239"/>
      <c r="FN6" s="239"/>
      <c r="FO6" s="239"/>
      <c r="FP6" s="239"/>
      <c r="FQ6" s="239"/>
      <c r="FR6" s="239"/>
      <c r="FS6" s="239"/>
      <c r="FT6" s="239"/>
      <c r="FU6" s="239"/>
      <c r="FV6" s="239"/>
      <c r="FW6" s="239"/>
      <c r="FX6" s="239"/>
      <c r="FY6" s="239"/>
      <c r="FZ6" s="239"/>
      <c r="GA6" s="239"/>
      <c r="GB6" s="239"/>
      <c r="GC6" s="239"/>
      <c r="GD6" s="239"/>
      <c r="GE6" s="239"/>
      <c r="GF6" s="239"/>
      <c r="GG6" s="239"/>
      <c r="GH6" s="239"/>
      <c r="GI6" s="239"/>
      <c r="GJ6" s="239"/>
      <c r="GK6" s="239"/>
      <c r="GL6" s="239"/>
      <c r="GM6" s="239"/>
      <c r="GN6" s="239"/>
      <c r="GO6" s="239"/>
      <c r="GP6" s="239"/>
      <c r="GQ6" s="239"/>
      <c r="GR6" s="239"/>
      <c r="GS6" s="239"/>
      <c r="GT6" s="239"/>
      <c r="GU6" s="239"/>
      <c r="GV6" s="239"/>
      <c r="GW6" s="239"/>
      <c r="GX6" s="239"/>
      <c r="GY6" s="239"/>
      <c r="GZ6" s="239"/>
      <c r="HA6" s="239"/>
      <c r="HB6" s="239"/>
      <c r="HC6" s="239"/>
      <c r="HD6" s="239"/>
      <c r="HE6" s="239"/>
      <c r="HF6" s="239"/>
      <c r="HG6" s="239"/>
      <c r="HH6" s="239"/>
      <c r="HI6" s="239"/>
      <c r="HJ6" s="239"/>
      <c r="HK6" s="239"/>
      <c r="HL6" s="239"/>
      <c r="HM6" s="239"/>
      <c r="HN6" s="239"/>
      <c r="HO6" s="239"/>
      <c r="HP6" s="239"/>
      <c r="HQ6" s="239"/>
      <c r="HR6" s="239"/>
      <c r="HS6" s="239"/>
      <c r="HT6" s="239"/>
      <c r="HU6" s="239"/>
      <c r="HV6" s="239"/>
      <c r="HW6" s="239"/>
      <c r="HX6" s="239"/>
      <c r="HY6" s="239"/>
      <c r="HZ6" s="239"/>
      <c r="IA6" s="239"/>
      <c r="IB6" s="239"/>
      <c r="IC6" s="239"/>
      <c r="ID6" s="239"/>
      <c r="IE6" s="239"/>
      <c r="IF6" s="239"/>
      <c r="IG6" s="239"/>
      <c r="IH6" s="239"/>
      <c r="II6" s="239"/>
      <c r="IJ6" s="239"/>
      <c r="IK6" s="239"/>
      <c r="IL6" s="239"/>
      <c r="IM6" s="239"/>
      <c r="IN6" s="239"/>
      <c r="IO6" s="239"/>
      <c r="IP6" s="239"/>
      <c r="IQ6" s="239"/>
      <c r="IR6" s="239"/>
      <c r="IS6" s="239"/>
    </row>
    <row r="7" spans="1:253" s="228" customFormat="1" ht="21.95" customHeight="1" x14ac:dyDescent="0.25">
      <c r="A7" s="413"/>
      <c r="B7" s="414"/>
      <c r="C7" s="415"/>
      <c r="D7" s="416"/>
      <c r="E7" s="7">
        <v>113</v>
      </c>
      <c r="F7" s="249" t="s">
        <v>12</v>
      </c>
      <c r="G7" s="365">
        <v>9225000</v>
      </c>
      <c r="H7" s="365">
        <v>9225000</v>
      </c>
      <c r="I7" s="365">
        <v>9225000</v>
      </c>
      <c r="J7" s="365">
        <v>9225000</v>
      </c>
      <c r="K7" s="365">
        <v>9225000</v>
      </c>
      <c r="L7" s="365">
        <v>9225000</v>
      </c>
      <c r="M7" s="365">
        <v>9225000</v>
      </c>
      <c r="N7" s="365">
        <v>9225000</v>
      </c>
      <c r="O7" s="365">
        <v>9225000</v>
      </c>
      <c r="P7" s="365">
        <v>9225000</v>
      </c>
      <c r="Q7" s="365">
        <v>9225000</v>
      </c>
      <c r="R7" s="365">
        <v>9225000</v>
      </c>
      <c r="S7" s="365">
        <v>110700000</v>
      </c>
      <c r="T7" s="365">
        <v>9225000</v>
      </c>
      <c r="U7" s="418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  <c r="HO7" s="239"/>
      <c r="HP7" s="239"/>
      <c r="HQ7" s="239"/>
      <c r="HR7" s="239"/>
      <c r="HS7" s="239"/>
      <c r="HT7" s="239"/>
      <c r="HU7" s="239"/>
      <c r="HV7" s="239"/>
      <c r="HW7" s="239"/>
      <c r="HX7" s="239"/>
      <c r="HY7" s="239"/>
      <c r="HZ7" s="239"/>
      <c r="IA7" s="239"/>
      <c r="IB7" s="239"/>
      <c r="IC7" s="239"/>
      <c r="ID7" s="239"/>
      <c r="IE7" s="239"/>
      <c r="IF7" s="239"/>
      <c r="IG7" s="239"/>
      <c r="IH7" s="239"/>
      <c r="II7" s="239"/>
      <c r="IJ7" s="239"/>
      <c r="IK7" s="239"/>
      <c r="IL7" s="239"/>
      <c r="IM7" s="239"/>
      <c r="IN7" s="239"/>
      <c r="IO7" s="239"/>
      <c r="IP7" s="239"/>
      <c r="IQ7" s="239"/>
      <c r="IR7" s="239"/>
      <c r="IS7" s="239"/>
    </row>
    <row r="8" spans="1:253" s="228" customFormat="1" ht="21.95" customHeight="1" x14ac:dyDescent="0.25">
      <c r="A8" s="413"/>
      <c r="B8" s="414"/>
      <c r="C8" s="415"/>
      <c r="D8" s="416"/>
      <c r="E8" s="7">
        <v>133</v>
      </c>
      <c r="F8" s="249" t="s">
        <v>14</v>
      </c>
      <c r="G8" s="370">
        <v>4000000</v>
      </c>
      <c r="H8" s="370">
        <v>4000000</v>
      </c>
      <c r="I8" s="370">
        <v>4000000</v>
      </c>
      <c r="J8" s="370">
        <v>4000000</v>
      </c>
      <c r="K8" s="370">
        <v>4000000</v>
      </c>
      <c r="L8" s="370">
        <v>4000000</v>
      </c>
      <c r="M8" s="370">
        <v>4000000</v>
      </c>
      <c r="N8" s="370">
        <v>4000000</v>
      </c>
      <c r="O8" s="370">
        <v>4000000</v>
      </c>
      <c r="P8" s="370">
        <v>4000000</v>
      </c>
      <c r="Q8" s="370">
        <v>4000000</v>
      </c>
      <c r="R8" s="365">
        <v>9225000</v>
      </c>
      <c r="S8" s="370">
        <v>48000000</v>
      </c>
      <c r="T8" s="365">
        <v>9225000</v>
      </c>
      <c r="U8" s="418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</row>
    <row r="9" spans="1:253" s="228" customFormat="1" ht="21.75" customHeight="1" x14ac:dyDescent="0.25">
      <c r="A9" s="317">
        <v>2</v>
      </c>
      <c r="B9" s="320"/>
      <c r="C9" s="319">
        <v>4302114</v>
      </c>
      <c r="D9" s="319" t="s">
        <v>296</v>
      </c>
      <c r="E9" s="7">
        <v>111</v>
      </c>
      <c r="F9" s="249" t="s">
        <v>11</v>
      </c>
      <c r="G9" s="361">
        <v>7000000</v>
      </c>
      <c r="H9" s="361">
        <v>7000000</v>
      </c>
      <c r="I9" s="361">
        <v>7000000</v>
      </c>
      <c r="J9" s="361">
        <v>12600000</v>
      </c>
      <c r="K9" s="361">
        <v>7000000</v>
      </c>
      <c r="L9" s="361">
        <v>7000000</v>
      </c>
      <c r="M9" s="361">
        <v>7000000</v>
      </c>
      <c r="N9" s="361">
        <v>7000000</v>
      </c>
      <c r="O9" s="361">
        <v>11846140</v>
      </c>
      <c r="P9" s="361">
        <v>7000000</v>
      </c>
      <c r="Q9" s="366">
        <v>7000000</v>
      </c>
      <c r="R9" s="366">
        <v>7000000</v>
      </c>
      <c r="S9" s="366">
        <f t="shared" ref="S9" si="0">SUM(G9:R9)</f>
        <v>94446140</v>
      </c>
      <c r="T9" s="366">
        <f t="shared" ref="T9" si="1">+S9/12</f>
        <v>7870511.666666667</v>
      </c>
      <c r="U9" s="385">
        <v>94446140</v>
      </c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  <c r="HO9" s="239"/>
      <c r="HP9" s="239"/>
      <c r="HQ9" s="239"/>
      <c r="HR9" s="239"/>
      <c r="HS9" s="239"/>
      <c r="HT9" s="239"/>
      <c r="HU9" s="239"/>
      <c r="HV9" s="239"/>
      <c r="HW9" s="239"/>
      <c r="HX9" s="239"/>
      <c r="HY9" s="239"/>
      <c r="HZ9" s="239"/>
      <c r="IA9" s="239"/>
      <c r="IB9" s="239"/>
      <c r="IC9" s="239"/>
      <c r="ID9" s="239"/>
      <c r="IE9" s="239"/>
      <c r="IF9" s="239"/>
      <c r="IG9" s="239"/>
      <c r="IH9" s="239"/>
      <c r="II9" s="239"/>
      <c r="IJ9" s="239"/>
      <c r="IK9" s="239"/>
      <c r="IL9" s="239"/>
      <c r="IM9" s="239"/>
      <c r="IN9" s="239"/>
      <c r="IO9" s="239"/>
      <c r="IP9" s="239"/>
      <c r="IQ9" s="239"/>
      <c r="IR9" s="239"/>
      <c r="IS9" s="239"/>
    </row>
    <row r="10" spans="1:253" s="228" customFormat="1" ht="21.95" customHeight="1" x14ac:dyDescent="0.25">
      <c r="A10" s="321">
        <v>3</v>
      </c>
      <c r="B10" s="322"/>
      <c r="C10" s="328">
        <v>3181739</v>
      </c>
      <c r="D10" s="327" t="s">
        <v>297</v>
      </c>
      <c r="E10" s="7">
        <v>111</v>
      </c>
      <c r="F10" s="249" t="s">
        <v>11</v>
      </c>
      <c r="G10" s="361">
        <v>7000000</v>
      </c>
      <c r="H10" s="361">
        <v>7000000</v>
      </c>
      <c r="I10" s="361">
        <v>7000000</v>
      </c>
      <c r="J10" s="361">
        <v>7000000</v>
      </c>
      <c r="K10" s="361">
        <v>7000000</v>
      </c>
      <c r="L10" s="361">
        <v>7000000</v>
      </c>
      <c r="M10" s="361">
        <v>7000000</v>
      </c>
      <c r="N10" s="366">
        <v>7000000</v>
      </c>
      <c r="O10" s="366">
        <v>7000000</v>
      </c>
      <c r="P10" s="366">
        <v>7000000</v>
      </c>
      <c r="Q10" s="366">
        <v>7000000</v>
      </c>
      <c r="R10" s="366">
        <v>7000000</v>
      </c>
      <c r="S10" s="366">
        <f t="shared" ref="S10" si="2">SUM(G10:R10)</f>
        <v>84000000</v>
      </c>
      <c r="T10" s="366">
        <f t="shared" ref="T10" si="3">+S10/12</f>
        <v>7000000</v>
      </c>
      <c r="U10" s="385">
        <v>84000000</v>
      </c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  <c r="HO10" s="239"/>
      <c r="HP10" s="239"/>
      <c r="HQ10" s="239"/>
      <c r="HR10" s="239"/>
      <c r="HS10" s="239"/>
      <c r="HT10" s="239"/>
      <c r="HU10" s="239"/>
      <c r="HV10" s="239"/>
      <c r="HW10" s="239"/>
      <c r="HX10" s="239"/>
      <c r="HY10" s="239"/>
      <c r="HZ10" s="239"/>
      <c r="IA10" s="239"/>
      <c r="IB10" s="239"/>
      <c r="IC10" s="239"/>
      <c r="ID10" s="239"/>
      <c r="IE10" s="239"/>
      <c r="IF10" s="239"/>
      <c r="IG10" s="239"/>
      <c r="IH10" s="239"/>
      <c r="II10" s="239"/>
      <c r="IJ10" s="239"/>
      <c r="IK10" s="239"/>
      <c r="IL10" s="239"/>
      <c r="IM10" s="239"/>
      <c r="IN10" s="239"/>
      <c r="IO10" s="239"/>
      <c r="IP10" s="239"/>
      <c r="IQ10" s="239"/>
      <c r="IR10" s="239"/>
      <c r="IS10" s="239"/>
    </row>
    <row r="11" spans="1:253" s="228" customFormat="1" ht="21.95" customHeight="1" x14ac:dyDescent="0.25">
      <c r="A11" s="321">
        <v>4</v>
      </c>
      <c r="B11" s="329"/>
      <c r="C11" s="326">
        <v>1379731</v>
      </c>
      <c r="D11" s="327" t="s">
        <v>298</v>
      </c>
      <c r="E11" s="7">
        <v>111</v>
      </c>
      <c r="F11" s="249" t="s">
        <v>11</v>
      </c>
      <c r="G11" s="361">
        <v>4000000</v>
      </c>
      <c r="H11" s="361">
        <v>4000000</v>
      </c>
      <c r="I11" s="361">
        <v>4000000</v>
      </c>
      <c r="J11" s="361">
        <v>4000000</v>
      </c>
      <c r="K11" s="361">
        <v>4000000</v>
      </c>
      <c r="L11" s="361">
        <v>4000000</v>
      </c>
      <c r="M11" s="361">
        <v>4000000</v>
      </c>
      <c r="N11" s="361">
        <v>4000000</v>
      </c>
      <c r="O11" s="361">
        <v>4000000</v>
      </c>
      <c r="P11" s="361">
        <v>4000000</v>
      </c>
      <c r="Q11" s="361">
        <v>4000000</v>
      </c>
      <c r="R11" s="361">
        <v>4000000</v>
      </c>
      <c r="S11" s="366">
        <f t="shared" ref="S11" si="4">SUM(G11:R11)</f>
        <v>48000000</v>
      </c>
      <c r="T11" s="366">
        <f t="shared" ref="T11" si="5">+S11/12</f>
        <v>4000000</v>
      </c>
      <c r="U11" s="385">
        <v>48000000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  <c r="IL11" s="239"/>
      <c r="IM11" s="239"/>
      <c r="IN11" s="239"/>
      <c r="IO11" s="239"/>
      <c r="IP11" s="239"/>
      <c r="IQ11" s="239"/>
      <c r="IR11" s="239"/>
      <c r="IS11" s="239"/>
    </row>
    <row r="12" spans="1:253" s="228" customFormat="1" ht="21.95" customHeight="1" x14ac:dyDescent="0.25">
      <c r="A12" s="321">
        <v>5</v>
      </c>
      <c r="B12" s="329"/>
      <c r="C12" s="330">
        <v>1030557</v>
      </c>
      <c r="D12" s="325" t="s">
        <v>299</v>
      </c>
      <c r="E12" s="7">
        <v>111</v>
      </c>
      <c r="F12" s="249" t="s">
        <v>11</v>
      </c>
      <c r="G12" s="361">
        <v>8800000</v>
      </c>
      <c r="H12" s="361">
        <v>8800000</v>
      </c>
      <c r="I12" s="361">
        <v>8800000</v>
      </c>
      <c r="J12" s="361">
        <v>8800000</v>
      </c>
      <c r="K12" s="361">
        <v>8800000</v>
      </c>
      <c r="L12" s="361">
        <v>8800000</v>
      </c>
      <c r="M12" s="361">
        <v>8800000</v>
      </c>
      <c r="N12" s="361">
        <v>8800000</v>
      </c>
      <c r="O12" s="361">
        <v>8800000</v>
      </c>
      <c r="P12" s="361">
        <v>8800000</v>
      </c>
      <c r="Q12" s="361">
        <v>8800000</v>
      </c>
      <c r="R12" s="361">
        <v>8800000</v>
      </c>
      <c r="S12" s="366">
        <f t="shared" ref="S12" si="6">SUM(G12:R12)</f>
        <v>105600000</v>
      </c>
      <c r="T12" s="366">
        <f t="shared" ref="T12" si="7">+S12/12</f>
        <v>8800000</v>
      </c>
      <c r="U12" s="385">
        <v>105600000</v>
      </c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  <c r="IL12" s="239"/>
      <c r="IM12" s="239"/>
      <c r="IN12" s="239"/>
      <c r="IO12" s="239"/>
      <c r="IP12" s="239"/>
      <c r="IQ12" s="239"/>
      <c r="IR12" s="239"/>
      <c r="IS12" s="239"/>
    </row>
    <row r="13" spans="1:253" s="228" customFormat="1" ht="21.95" customHeight="1" x14ac:dyDescent="0.25">
      <c r="A13" s="323">
        <v>6</v>
      </c>
      <c r="B13" s="329"/>
      <c r="C13" s="331">
        <v>1379732</v>
      </c>
      <c r="D13" s="325" t="s">
        <v>300</v>
      </c>
      <c r="E13" s="7">
        <v>111</v>
      </c>
      <c r="F13" s="249" t="s">
        <v>11</v>
      </c>
      <c r="G13" s="361">
        <v>22800000</v>
      </c>
      <c r="H13" s="361">
        <v>8800000</v>
      </c>
      <c r="I13" s="361">
        <v>8800000</v>
      </c>
      <c r="J13" s="361">
        <v>8800000</v>
      </c>
      <c r="K13" s="361">
        <v>8800000</v>
      </c>
      <c r="L13" s="361">
        <v>8800000</v>
      </c>
      <c r="M13" s="361">
        <v>8800000</v>
      </c>
      <c r="N13" s="366">
        <v>8800000</v>
      </c>
      <c r="O13" s="366">
        <v>8800000</v>
      </c>
      <c r="P13" s="366">
        <v>8800000</v>
      </c>
      <c r="Q13" s="366">
        <v>8800000</v>
      </c>
      <c r="R13" s="366">
        <v>8800000</v>
      </c>
      <c r="S13" s="366">
        <f t="shared" ref="S13" si="8">SUM(G13:R13)</f>
        <v>119600000</v>
      </c>
      <c r="T13" s="366">
        <f>+S13/12</f>
        <v>9966666.666666666</v>
      </c>
      <c r="U13" s="385">
        <v>119600000</v>
      </c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  <c r="IL13" s="239"/>
      <c r="IM13" s="239"/>
      <c r="IN13" s="239"/>
      <c r="IO13" s="239"/>
      <c r="IP13" s="239"/>
      <c r="IQ13" s="239"/>
      <c r="IR13" s="239"/>
      <c r="IS13" s="239"/>
    </row>
    <row r="14" spans="1:253" s="228" customFormat="1" ht="21.95" customHeight="1" x14ac:dyDescent="0.25">
      <c r="A14" s="335">
        <v>7</v>
      </c>
      <c r="B14" s="337"/>
      <c r="C14" s="338">
        <v>2119574</v>
      </c>
      <c r="D14" s="339" t="s">
        <v>301</v>
      </c>
      <c r="E14" s="11">
        <v>111</v>
      </c>
      <c r="F14" s="250" t="s">
        <v>11</v>
      </c>
      <c r="G14" s="361">
        <v>8000000</v>
      </c>
      <c r="H14" s="361">
        <v>8000000</v>
      </c>
      <c r="I14" s="361">
        <v>8000000</v>
      </c>
      <c r="J14" s="361">
        <v>14400000</v>
      </c>
      <c r="K14" s="361">
        <v>8000000</v>
      </c>
      <c r="L14" s="361">
        <v>8000000</v>
      </c>
      <c r="M14" s="361">
        <v>8000000</v>
      </c>
      <c r="N14" s="366">
        <v>8000000</v>
      </c>
      <c r="O14" s="366">
        <v>8000000</v>
      </c>
      <c r="P14" s="366">
        <v>8000000</v>
      </c>
      <c r="Q14" s="366">
        <v>8000000</v>
      </c>
      <c r="R14" s="366">
        <v>8000000</v>
      </c>
      <c r="S14" s="366">
        <f>SUM(G14:R14)</f>
        <v>102400000</v>
      </c>
      <c r="T14" s="366">
        <f>+S14/12</f>
        <v>8533333.333333334</v>
      </c>
      <c r="U14" s="385">
        <v>102400000</v>
      </c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  <c r="IL14" s="239"/>
      <c r="IM14" s="239"/>
      <c r="IN14" s="239"/>
      <c r="IO14" s="239"/>
      <c r="IP14" s="239"/>
      <c r="IQ14" s="239"/>
      <c r="IR14" s="239"/>
      <c r="IS14" s="239"/>
    </row>
    <row r="15" spans="1:253" s="228" customFormat="1" ht="21.95" customHeight="1" x14ac:dyDescent="0.25">
      <c r="A15" s="407">
        <v>8</v>
      </c>
      <c r="B15" s="420"/>
      <c r="C15" s="422">
        <v>4799778</v>
      </c>
      <c r="D15" s="424" t="s">
        <v>302</v>
      </c>
      <c r="E15" s="7">
        <v>232</v>
      </c>
      <c r="F15" s="249" t="s">
        <v>13</v>
      </c>
      <c r="G15" s="365" t="s">
        <v>435</v>
      </c>
      <c r="H15" s="365" t="s">
        <v>435</v>
      </c>
      <c r="I15" s="365" t="s">
        <v>435</v>
      </c>
      <c r="J15" s="365" t="s">
        <v>435</v>
      </c>
      <c r="K15" s="365" t="s">
        <v>435</v>
      </c>
      <c r="L15" s="365" t="s">
        <v>435</v>
      </c>
      <c r="M15" s="365" t="s">
        <v>435</v>
      </c>
      <c r="N15" s="365" t="s">
        <v>435</v>
      </c>
      <c r="O15" s="365">
        <v>1500000</v>
      </c>
      <c r="P15" s="365" t="s">
        <v>435</v>
      </c>
      <c r="Q15" s="365">
        <v>1000000</v>
      </c>
      <c r="R15" s="365" t="s">
        <v>435</v>
      </c>
      <c r="S15" s="365" t="s">
        <v>435</v>
      </c>
      <c r="T15" s="365" t="s">
        <v>435</v>
      </c>
      <c r="U15" s="385">
        <v>2500000</v>
      </c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  <c r="HV15" s="239"/>
      <c r="HW15" s="239"/>
      <c r="HX15" s="239"/>
      <c r="HY15" s="239"/>
      <c r="HZ15" s="239"/>
      <c r="IA15" s="239"/>
      <c r="IB15" s="239"/>
      <c r="IC15" s="239"/>
      <c r="ID15" s="239"/>
      <c r="IE15" s="239"/>
      <c r="IF15" s="239"/>
      <c r="IG15" s="239"/>
      <c r="IH15" s="239"/>
      <c r="II15" s="239"/>
      <c r="IJ15" s="239"/>
      <c r="IK15" s="239"/>
      <c r="IL15" s="239"/>
      <c r="IM15" s="239"/>
      <c r="IN15" s="239"/>
      <c r="IO15" s="239"/>
      <c r="IP15" s="239"/>
      <c r="IQ15" s="239"/>
      <c r="IR15" s="239"/>
      <c r="IS15" s="239"/>
    </row>
    <row r="16" spans="1:253" s="228" customFormat="1" ht="21.95" customHeight="1" x14ac:dyDescent="0.25">
      <c r="A16" s="419"/>
      <c r="B16" s="421"/>
      <c r="C16" s="423"/>
      <c r="D16" s="425"/>
      <c r="E16" s="7">
        <v>111</v>
      </c>
      <c r="F16" s="249" t="s">
        <v>11</v>
      </c>
      <c r="G16" s="361">
        <v>5500000</v>
      </c>
      <c r="H16" s="361">
        <v>5500000</v>
      </c>
      <c r="I16" s="361">
        <v>5500000</v>
      </c>
      <c r="J16" s="361">
        <v>5500000</v>
      </c>
      <c r="K16" s="361">
        <v>5500000</v>
      </c>
      <c r="L16" s="361">
        <v>5500000</v>
      </c>
      <c r="M16" s="361">
        <v>5500000</v>
      </c>
      <c r="N16" s="361">
        <v>5500000</v>
      </c>
      <c r="O16" s="361">
        <v>5500000</v>
      </c>
      <c r="P16" s="361">
        <v>5500000</v>
      </c>
      <c r="Q16" s="361">
        <v>5500000</v>
      </c>
      <c r="R16" s="361">
        <v>5500000</v>
      </c>
      <c r="S16" s="366">
        <f t="shared" ref="S16:S17" si="9">SUM(G16:R16)</f>
        <v>66000000</v>
      </c>
      <c r="T16" s="366">
        <f t="shared" ref="T16:T18" si="10">+S16/12</f>
        <v>5500000</v>
      </c>
      <c r="U16" s="385">
        <v>6600000</v>
      </c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  <c r="IA16" s="239"/>
      <c r="IB16" s="239"/>
      <c r="IC16" s="239"/>
      <c r="ID16" s="239"/>
      <c r="IE16" s="239"/>
      <c r="IF16" s="239"/>
      <c r="IG16" s="239"/>
      <c r="IH16" s="239"/>
      <c r="II16" s="239"/>
      <c r="IJ16" s="239"/>
      <c r="IK16" s="239"/>
      <c r="IL16" s="239"/>
      <c r="IM16" s="239"/>
      <c r="IN16" s="239"/>
      <c r="IO16" s="239"/>
      <c r="IP16" s="239"/>
      <c r="IQ16" s="239"/>
      <c r="IR16" s="239"/>
      <c r="IS16" s="239"/>
    </row>
    <row r="17" spans="1:253" s="228" customFormat="1" ht="21.95" customHeight="1" x14ac:dyDescent="0.25">
      <c r="A17" s="310">
        <v>9</v>
      </c>
      <c r="B17" s="286"/>
      <c r="C17" s="281">
        <v>5593124</v>
      </c>
      <c r="D17" s="229" t="s">
        <v>303</v>
      </c>
      <c r="E17" s="7">
        <v>111</v>
      </c>
      <c r="F17" s="249" t="s">
        <v>11</v>
      </c>
      <c r="G17" s="373">
        <v>4000000</v>
      </c>
      <c r="H17" s="373">
        <v>4000000</v>
      </c>
      <c r="I17" s="373">
        <v>4000000</v>
      </c>
      <c r="J17" s="373">
        <v>4000000</v>
      </c>
      <c r="K17" s="373">
        <v>4000000</v>
      </c>
      <c r="L17" s="373">
        <v>4000000</v>
      </c>
      <c r="M17" s="373">
        <v>4000000</v>
      </c>
      <c r="N17" s="373">
        <v>4000000</v>
      </c>
      <c r="O17" s="373">
        <v>4000000</v>
      </c>
      <c r="P17" s="373">
        <v>4000000</v>
      </c>
      <c r="Q17" s="373">
        <v>4000000</v>
      </c>
      <c r="R17" s="373">
        <v>4000000</v>
      </c>
      <c r="S17" s="371">
        <f t="shared" si="9"/>
        <v>48000000</v>
      </c>
      <c r="T17" s="361">
        <f>+S17/12</f>
        <v>4000000</v>
      </c>
      <c r="U17" s="385">
        <v>48000000</v>
      </c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  <c r="IA17" s="239"/>
      <c r="IB17" s="239"/>
      <c r="IC17" s="239"/>
      <c r="ID17" s="239"/>
      <c r="IE17" s="239"/>
      <c r="IF17" s="239"/>
      <c r="IG17" s="239"/>
      <c r="IH17" s="239"/>
      <c r="II17" s="239"/>
      <c r="IJ17" s="239"/>
      <c r="IK17" s="239"/>
      <c r="IL17" s="239"/>
      <c r="IM17" s="239"/>
      <c r="IN17" s="239"/>
      <c r="IO17" s="239"/>
      <c r="IP17" s="239"/>
      <c r="IQ17" s="239"/>
      <c r="IR17" s="239"/>
      <c r="IS17" s="239"/>
    </row>
    <row r="18" spans="1:253" s="228" customFormat="1" ht="21.95" customHeight="1" x14ac:dyDescent="0.25">
      <c r="A18" s="310">
        <v>10</v>
      </c>
      <c r="B18" s="286"/>
      <c r="C18" s="281">
        <v>1995973</v>
      </c>
      <c r="D18" s="229" t="s">
        <v>304</v>
      </c>
      <c r="E18" s="7">
        <v>111</v>
      </c>
      <c r="F18" s="249" t="s">
        <v>11</v>
      </c>
      <c r="G18" s="361">
        <v>6000000</v>
      </c>
      <c r="H18" s="361">
        <v>6000000</v>
      </c>
      <c r="I18" s="361">
        <v>6000000</v>
      </c>
      <c r="J18" s="361">
        <v>6000000</v>
      </c>
      <c r="K18" s="361">
        <v>6000000</v>
      </c>
      <c r="L18" s="361">
        <v>6000000</v>
      </c>
      <c r="M18" s="361">
        <v>6000000</v>
      </c>
      <c r="N18" s="361">
        <v>6000000</v>
      </c>
      <c r="O18" s="361">
        <v>6000000</v>
      </c>
      <c r="P18" s="361">
        <v>6000000</v>
      </c>
      <c r="Q18" s="361">
        <v>6000000</v>
      </c>
      <c r="R18" s="361">
        <v>6000000</v>
      </c>
      <c r="S18" s="366">
        <f t="shared" ref="S18" si="11">SUM(G18:R18)</f>
        <v>72000000</v>
      </c>
      <c r="T18" s="361">
        <f t="shared" si="10"/>
        <v>6000000</v>
      </c>
      <c r="U18" s="385">
        <v>72000000</v>
      </c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239"/>
      <c r="GF18" s="239"/>
      <c r="GG18" s="239"/>
      <c r="GH18" s="239"/>
      <c r="GI18" s="239"/>
      <c r="GJ18" s="239"/>
      <c r="GK18" s="239"/>
      <c r="GL18" s="239"/>
      <c r="GM18" s="239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9"/>
      <c r="HJ18" s="239"/>
      <c r="HK18" s="239"/>
      <c r="HL18" s="239"/>
      <c r="HM18" s="239"/>
      <c r="HN18" s="239"/>
      <c r="HO18" s="239"/>
      <c r="HP18" s="239"/>
      <c r="HQ18" s="239"/>
      <c r="HR18" s="239"/>
      <c r="HS18" s="239"/>
      <c r="HT18" s="239"/>
      <c r="HU18" s="239"/>
      <c r="HV18" s="239"/>
      <c r="HW18" s="239"/>
      <c r="HX18" s="239"/>
      <c r="HY18" s="239"/>
      <c r="HZ18" s="239"/>
      <c r="IA18" s="239"/>
      <c r="IB18" s="239"/>
      <c r="IC18" s="239"/>
      <c r="ID18" s="239"/>
      <c r="IE18" s="239"/>
      <c r="IF18" s="239"/>
      <c r="IG18" s="239"/>
      <c r="IH18" s="239"/>
      <c r="II18" s="239"/>
      <c r="IJ18" s="239"/>
      <c r="IK18" s="239"/>
      <c r="IL18" s="239"/>
      <c r="IM18" s="239"/>
      <c r="IN18" s="239"/>
      <c r="IO18" s="239"/>
      <c r="IP18" s="239"/>
      <c r="IQ18" s="239"/>
      <c r="IR18" s="239"/>
      <c r="IS18" s="239"/>
    </row>
    <row r="19" spans="1:253" s="228" customFormat="1" ht="21.95" customHeight="1" x14ac:dyDescent="0.25">
      <c r="A19" s="310">
        <v>11</v>
      </c>
      <c r="B19" s="279"/>
      <c r="C19" s="281">
        <v>3527353</v>
      </c>
      <c r="D19" s="229" t="s">
        <v>305</v>
      </c>
      <c r="E19" s="7">
        <v>111</v>
      </c>
      <c r="F19" s="249" t="s">
        <v>11</v>
      </c>
      <c r="G19" s="361">
        <v>8800000</v>
      </c>
      <c r="H19" s="361">
        <v>8800000</v>
      </c>
      <c r="I19" s="361">
        <v>8800000</v>
      </c>
      <c r="J19" s="361">
        <v>8800000</v>
      </c>
      <c r="K19" s="361">
        <v>8800000</v>
      </c>
      <c r="L19" s="361">
        <v>8800000</v>
      </c>
      <c r="M19" s="361">
        <v>8800000</v>
      </c>
      <c r="N19" s="361">
        <v>8800000</v>
      </c>
      <c r="O19" s="361">
        <v>8800000</v>
      </c>
      <c r="P19" s="361">
        <v>8800000</v>
      </c>
      <c r="Q19" s="361">
        <v>8800000</v>
      </c>
      <c r="R19" s="361">
        <v>8800000</v>
      </c>
      <c r="S19" s="361">
        <f>SUM(G19:R19)</f>
        <v>105600000</v>
      </c>
      <c r="T19" s="367">
        <f>+S19/12</f>
        <v>8800000</v>
      </c>
      <c r="U19" s="385">
        <v>105600000</v>
      </c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  <c r="HO19" s="239"/>
      <c r="HP19" s="239"/>
      <c r="HQ19" s="239"/>
      <c r="HR19" s="239"/>
      <c r="HS19" s="239"/>
      <c r="HT19" s="239"/>
      <c r="HU19" s="239"/>
      <c r="HV19" s="239"/>
      <c r="HW19" s="239"/>
      <c r="HX19" s="239"/>
      <c r="HY19" s="239"/>
      <c r="HZ19" s="239"/>
      <c r="IA19" s="239"/>
      <c r="IB19" s="239"/>
      <c r="IC19" s="239"/>
      <c r="ID19" s="239"/>
      <c r="IE19" s="239"/>
      <c r="IF19" s="239"/>
      <c r="IG19" s="239"/>
      <c r="IH19" s="239"/>
      <c r="II19" s="239"/>
      <c r="IJ19" s="239"/>
      <c r="IK19" s="239"/>
      <c r="IL19" s="239"/>
      <c r="IM19" s="239"/>
      <c r="IN19" s="239"/>
      <c r="IO19" s="239"/>
      <c r="IP19" s="239"/>
      <c r="IQ19" s="239"/>
      <c r="IR19" s="239"/>
      <c r="IS19" s="239"/>
    </row>
    <row r="20" spans="1:253" s="233" customFormat="1" ht="21.95" customHeight="1" thickBot="1" x14ac:dyDescent="0.3">
      <c r="A20" s="310">
        <v>12</v>
      </c>
      <c r="B20" s="280"/>
      <c r="C20" s="282">
        <v>5403609</v>
      </c>
      <c r="D20" s="231" t="s">
        <v>306</v>
      </c>
      <c r="E20" s="232">
        <v>111</v>
      </c>
      <c r="F20" s="251" t="s">
        <v>11</v>
      </c>
      <c r="G20" s="361">
        <v>5000000</v>
      </c>
      <c r="H20" s="361">
        <v>5000000</v>
      </c>
      <c r="I20" s="361">
        <v>5000000</v>
      </c>
      <c r="J20" s="361">
        <v>9000000</v>
      </c>
      <c r="K20" s="361">
        <v>5000000</v>
      </c>
      <c r="L20" s="361">
        <v>5000000</v>
      </c>
      <c r="M20" s="361">
        <v>5000000</v>
      </c>
      <c r="N20" s="366">
        <v>5000000</v>
      </c>
      <c r="O20" s="366">
        <v>5000000</v>
      </c>
      <c r="P20" s="366">
        <v>5000000</v>
      </c>
      <c r="Q20" s="366">
        <v>5000000</v>
      </c>
      <c r="R20" s="366">
        <v>5000000</v>
      </c>
      <c r="S20" s="366">
        <f t="shared" ref="S20:S22" si="12">SUM(G20:R20)</f>
        <v>64000000</v>
      </c>
      <c r="T20" s="361">
        <f t="shared" ref="T20:T22" si="13">+S20/12</f>
        <v>5333333.333333333</v>
      </c>
      <c r="U20" s="385">
        <v>64000000</v>
      </c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39"/>
      <c r="FJ20" s="239"/>
      <c r="FK20" s="239"/>
      <c r="FL20" s="239"/>
      <c r="FM20" s="239"/>
      <c r="FN20" s="239"/>
      <c r="FO20" s="239"/>
      <c r="FP20" s="239"/>
      <c r="FQ20" s="239"/>
      <c r="FR20" s="239"/>
      <c r="FS20" s="239"/>
      <c r="FT20" s="239"/>
      <c r="FU20" s="239"/>
      <c r="FV20" s="239"/>
      <c r="FW20" s="239"/>
      <c r="FX20" s="239"/>
      <c r="FY20" s="239"/>
      <c r="FZ20" s="239"/>
      <c r="GA20" s="239"/>
      <c r="GB20" s="239"/>
      <c r="GC20" s="239"/>
      <c r="GD20" s="239"/>
      <c r="GE20" s="239"/>
      <c r="GF20" s="239"/>
      <c r="GG20" s="239"/>
      <c r="GH20" s="239"/>
      <c r="GI20" s="239"/>
      <c r="GJ20" s="239"/>
      <c r="GK20" s="239"/>
      <c r="GL20" s="239"/>
      <c r="GM20" s="239"/>
      <c r="GN20" s="239"/>
      <c r="GO20" s="239"/>
      <c r="GP20" s="239"/>
      <c r="GQ20" s="239"/>
      <c r="GR20" s="239"/>
      <c r="GS20" s="239"/>
      <c r="GT20" s="239"/>
      <c r="GU20" s="239"/>
      <c r="GV20" s="239"/>
      <c r="GW20" s="239"/>
      <c r="GX20" s="239"/>
      <c r="GY20" s="239"/>
      <c r="GZ20" s="239"/>
      <c r="HA20" s="239"/>
      <c r="HB20" s="239"/>
      <c r="HC20" s="239"/>
      <c r="HD20" s="239"/>
      <c r="HE20" s="239"/>
      <c r="HF20" s="239"/>
      <c r="HG20" s="239"/>
      <c r="HH20" s="239"/>
      <c r="HI20" s="239"/>
      <c r="HJ20" s="239"/>
      <c r="HK20" s="239"/>
      <c r="HL20" s="239"/>
      <c r="HM20" s="239"/>
      <c r="HN20" s="239"/>
      <c r="HO20" s="239"/>
      <c r="HP20" s="239"/>
      <c r="HQ20" s="239"/>
      <c r="HR20" s="239"/>
      <c r="HS20" s="239"/>
      <c r="HT20" s="239"/>
      <c r="HU20" s="239"/>
      <c r="HV20" s="239"/>
      <c r="HW20" s="239"/>
      <c r="HX20" s="239"/>
      <c r="HY20" s="239"/>
      <c r="HZ20" s="239"/>
      <c r="IA20" s="239"/>
      <c r="IB20" s="239"/>
      <c r="IC20" s="239"/>
      <c r="ID20" s="239"/>
      <c r="IE20" s="239"/>
      <c r="IF20" s="239"/>
      <c r="IG20" s="239"/>
      <c r="IH20" s="239"/>
      <c r="II20" s="239"/>
      <c r="IJ20" s="239"/>
      <c r="IK20" s="239"/>
      <c r="IL20" s="239"/>
      <c r="IM20" s="239"/>
      <c r="IN20" s="239"/>
      <c r="IO20" s="239"/>
      <c r="IP20" s="239"/>
      <c r="IQ20" s="239"/>
      <c r="IR20" s="239"/>
      <c r="IS20" s="239"/>
    </row>
    <row r="21" spans="1:253" s="228" customFormat="1" ht="21.95" customHeight="1" x14ac:dyDescent="0.25">
      <c r="A21" s="310">
        <v>13</v>
      </c>
      <c r="B21" s="276"/>
      <c r="C21" s="313">
        <v>1380018</v>
      </c>
      <c r="D21" s="278" t="s">
        <v>308</v>
      </c>
      <c r="E21" s="11">
        <v>144</v>
      </c>
      <c r="F21" s="250" t="s">
        <v>11</v>
      </c>
      <c r="G21" s="361">
        <v>3000000</v>
      </c>
      <c r="H21" s="361">
        <v>3000000</v>
      </c>
      <c r="I21" s="361">
        <v>3000000</v>
      </c>
      <c r="J21" s="361">
        <v>3000000</v>
      </c>
      <c r="K21" s="361">
        <v>3000000</v>
      </c>
      <c r="L21" s="361">
        <v>3000000</v>
      </c>
      <c r="M21" s="361">
        <v>3000000</v>
      </c>
      <c r="N21" s="361">
        <v>3000000</v>
      </c>
      <c r="O21" s="361">
        <v>3000000</v>
      </c>
      <c r="P21" s="361">
        <v>3000000</v>
      </c>
      <c r="Q21" s="361">
        <v>3000000</v>
      </c>
      <c r="R21" s="361">
        <v>3000000</v>
      </c>
      <c r="S21" s="366">
        <f t="shared" si="12"/>
        <v>36000000</v>
      </c>
      <c r="T21" s="366">
        <f t="shared" si="13"/>
        <v>3000000</v>
      </c>
      <c r="U21" s="385">
        <v>36000000</v>
      </c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9"/>
      <c r="HJ21" s="239"/>
      <c r="HK21" s="239"/>
      <c r="HL21" s="239"/>
      <c r="HM21" s="239"/>
      <c r="HN21" s="239"/>
      <c r="HO21" s="239"/>
      <c r="HP21" s="239"/>
      <c r="HQ21" s="239"/>
      <c r="HR21" s="239"/>
      <c r="HS21" s="239"/>
      <c r="HT21" s="239"/>
      <c r="HU21" s="239"/>
      <c r="HV21" s="239"/>
      <c r="HW21" s="239"/>
      <c r="HX21" s="239"/>
      <c r="HY21" s="239"/>
      <c r="HZ21" s="239"/>
      <c r="IA21" s="239"/>
      <c r="IB21" s="239"/>
      <c r="IC21" s="239"/>
      <c r="ID21" s="239"/>
      <c r="IE21" s="239"/>
      <c r="IF21" s="239"/>
      <c r="IG21" s="239"/>
      <c r="IH21" s="239"/>
      <c r="II21" s="239"/>
      <c r="IJ21" s="239"/>
      <c r="IK21" s="239"/>
      <c r="IL21" s="239"/>
      <c r="IM21" s="239"/>
      <c r="IN21" s="239"/>
      <c r="IO21" s="239"/>
      <c r="IP21" s="239"/>
      <c r="IQ21" s="239"/>
      <c r="IR21" s="239"/>
      <c r="IS21" s="239"/>
    </row>
    <row r="22" spans="1:253" s="228" customFormat="1" ht="21.95" customHeight="1" x14ac:dyDescent="0.25">
      <c r="A22" s="335">
        <v>14</v>
      </c>
      <c r="B22" s="342"/>
      <c r="C22" s="343">
        <v>2264924</v>
      </c>
      <c r="D22" s="344" t="s">
        <v>307</v>
      </c>
      <c r="E22" s="7">
        <v>144</v>
      </c>
      <c r="F22" s="249" t="s">
        <v>11</v>
      </c>
      <c r="G22" s="361">
        <v>5000000</v>
      </c>
      <c r="H22" s="361">
        <v>5000000</v>
      </c>
      <c r="I22" s="361">
        <v>5500000</v>
      </c>
      <c r="J22" s="361">
        <v>9000000</v>
      </c>
      <c r="K22" s="361">
        <v>5000000</v>
      </c>
      <c r="L22" s="361">
        <v>4000000</v>
      </c>
      <c r="M22" s="361">
        <v>4000000</v>
      </c>
      <c r="N22" s="361">
        <v>4000000</v>
      </c>
      <c r="O22" s="361">
        <v>4000000</v>
      </c>
      <c r="P22" s="361">
        <v>4000000</v>
      </c>
      <c r="Q22" s="361">
        <v>4000000</v>
      </c>
      <c r="R22" s="361">
        <v>4000000</v>
      </c>
      <c r="S22" s="366">
        <f t="shared" si="12"/>
        <v>57500000</v>
      </c>
      <c r="T22" s="366">
        <f t="shared" si="13"/>
        <v>4791666.666666667</v>
      </c>
      <c r="U22" s="385">
        <v>57500000</v>
      </c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9"/>
      <c r="HJ22" s="239"/>
      <c r="HK22" s="239"/>
      <c r="HL22" s="239"/>
      <c r="HM22" s="239"/>
      <c r="HN22" s="239"/>
      <c r="HO22" s="239"/>
      <c r="HP22" s="239"/>
      <c r="HQ22" s="239"/>
      <c r="HR22" s="239"/>
      <c r="HS22" s="239"/>
      <c r="HT22" s="239"/>
      <c r="HU22" s="239"/>
      <c r="HV22" s="239"/>
      <c r="HW22" s="239"/>
      <c r="HX22" s="239"/>
      <c r="HY22" s="239"/>
      <c r="HZ22" s="239"/>
      <c r="IA22" s="239"/>
      <c r="IB22" s="239"/>
      <c r="IC22" s="239"/>
      <c r="ID22" s="239"/>
      <c r="IE22" s="239"/>
      <c r="IF22" s="239"/>
      <c r="IG22" s="239"/>
      <c r="IH22" s="239"/>
      <c r="II22" s="239"/>
      <c r="IJ22" s="239"/>
      <c r="IK22" s="239"/>
      <c r="IL22" s="239"/>
      <c r="IM22" s="239"/>
      <c r="IN22" s="239"/>
      <c r="IO22" s="239"/>
      <c r="IP22" s="239"/>
      <c r="IQ22" s="239"/>
      <c r="IR22" s="239"/>
      <c r="IS22" s="239"/>
    </row>
    <row r="23" spans="1:253" s="228" customFormat="1" ht="21.95" customHeight="1" x14ac:dyDescent="0.25">
      <c r="A23" s="335">
        <v>15</v>
      </c>
      <c r="B23" s="337"/>
      <c r="C23" s="340">
        <v>5455896</v>
      </c>
      <c r="D23" s="341" t="s">
        <v>309</v>
      </c>
      <c r="E23" s="7">
        <v>144</v>
      </c>
      <c r="F23" s="249" t="s">
        <v>11</v>
      </c>
      <c r="G23" s="361">
        <v>5000000</v>
      </c>
      <c r="H23" s="361">
        <v>5000000</v>
      </c>
      <c r="I23" s="361">
        <v>5000000</v>
      </c>
      <c r="J23" s="361">
        <v>9000000</v>
      </c>
      <c r="K23" s="361">
        <v>5000000</v>
      </c>
      <c r="L23" s="361">
        <v>3000000</v>
      </c>
      <c r="M23" s="361">
        <v>3000000</v>
      </c>
      <c r="N23" s="366">
        <v>3000000</v>
      </c>
      <c r="O23" s="366">
        <v>3000000</v>
      </c>
      <c r="P23" s="366">
        <v>3000000</v>
      </c>
      <c r="Q23" s="366">
        <v>3000000</v>
      </c>
      <c r="R23" s="366">
        <v>3000000</v>
      </c>
      <c r="S23" s="366">
        <f t="shared" ref="S23" si="14">SUM(G23:R23)</f>
        <v>50000000</v>
      </c>
      <c r="T23" s="366">
        <f t="shared" ref="T23" si="15">+S23/12</f>
        <v>4166666.6666666665</v>
      </c>
      <c r="U23" s="385">
        <v>50000000</v>
      </c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39"/>
      <c r="HB23" s="239"/>
      <c r="HC23" s="239"/>
      <c r="HD23" s="239"/>
      <c r="HE23" s="239"/>
      <c r="HF23" s="239"/>
      <c r="HG23" s="239"/>
      <c r="HH23" s="239"/>
      <c r="HI23" s="239"/>
      <c r="HJ23" s="239"/>
      <c r="HK23" s="239"/>
      <c r="HL23" s="239"/>
      <c r="HM23" s="239"/>
      <c r="HN23" s="239"/>
      <c r="HO23" s="239"/>
      <c r="HP23" s="239"/>
      <c r="HQ23" s="239"/>
      <c r="HR23" s="239"/>
      <c r="HS23" s="239"/>
      <c r="HT23" s="239"/>
      <c r="HU23" s="239"/>
      <c r="HV23" s="239"/>
      <c r="HW23" s="239"/>
      <c r="HX23" s="239"/>
      <c r="HY23" s="239"/>
      <c r="HZ23" s="239"/>
      <c r="IA23" s="239"/>
      <c r="IB23" s="239"/>
      <c r="IC23" s="239"/>
      <c r="ID23" s="239"/>
      <c r="IE23" s="239"/>
      <c r="IF23" s="239"/>
      <c r="IG23" s="239"/>
      <c r="IH23" s="239"/>
      <c r="II23" s="239"/>
      <c r="IJ23" s="239"/>
      <c r="IK23" s="239"/>
      <c r="IL23" s="239"/>
      <c r="IM23" s="239"/>
      <c r="IN23" s="239"/>
      <c r="IO23" s="239"/>
      <c r="IP23" s="239"/>
      <c r="IQ23" s="239"/>
      <c r="IR23" s="239"/>
      <c r="IS23" s="239"/>
    </row>
    <row r="24" spans="1:253" s="228" customFormat="1" ht="21.95" customHeight="1" x14ac:dyDescent="0.25">
      <c r="A24" s="310">
        <v>16</v>
      </c>
      <c r="B24" s="286"/>
      <c r="C24" s="287">
        <v>5580055</v>
      </c>
      <c r="D24" s="229" t="s">
        <v>310</v>
      </c>
      <c r="E24" s="7">
        <v>144</v>
      </c>
      <c r="F24" s="249" t="s">
        <v>11</v>
      </c>
      <c r="G24" s="361">
        <v>4000000</v>
      </c>
      <c r="H24" s="361">
        <v>4000000</v>
      </c>
      <c r="I24" s="361">
        <v>4000000</v>
      </c>
      <c r="J24" s="361">
        <v>7200000</v>
      </c>
      <c r="K24" s="361">
        <v>4000000</v>
      </c>
      <c r="L24" s="361">
        <v>3500000</v>
      </c>
      <c r="M24" s="361">
        <v>3500000</v>
      </c>
      <c r="N24" s="361">
        <v>3500000</v>
      </c>
      <c r="O24" s="361">
        <v>3500000</v>
      </c>
      <c r="P24" s="361">
        <v>3500000</v>
      </c>
      <c r="Q24" s="366">
        <v>3500000</v>
      </c>
      <c r="R24" s="366">
        <v>3500000</v>
      </c>
      <c r="S24" s="366">
        <f t="shared" ref="S24" si="16">SUM(G24:R24)</f>
        <v>47700000</v>
      </c>
      <c r="T24" s="366">
        <f t="shared" ref="T24" si="17">+S24/12</f>
        <v>3975000</v>
      </c>
      <c r="U24" s="385">
        <v>47700000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9"/>
      <c r="HJ24" s="239"/>
      <c r="HK24" s="239"/>
      <c r="HL24" s="239"/>
      <c r="HM24" s="239"/>
      <c r="HN24" s="239"/>
      <c r="HO24" s="239"/>
      <c r="HP24" s="239"/>
      <c r="HQ24" s="239"/>
      <c r="HR24" s="239"/>
      <c r="HS24" s="239"/>
      <c r="HT24" s="239"/>
      <c r="HU24" s="239"/>
      <c r="HV24" s="239"/>
      <c r="HW24" s="239"/>
      <c r="HX24" s="239"/>
      <c r="HY24" s="239"/>
      <c r="HZ24" s="239"/>
      <c r="IA24" s="239"/>
      <c r="IB24" s="239"/>
      <c r="IC24" s="239"/>
      <c r="ID24" s="239"/>
      <c r="IE24" s="239"/>
      <c r="IF24" s="239"/>
      <c r="IG24" s="239"/>
      <c r="IH24" s="239"/>
      <c r="II24" s="239"/>
      <c r="IJ24" s="239"/>
      <c r="IK24" s="239"/>
      <c r="IL24" s="239"/>
      <c r="IM24" s="239"/>
      <c r="IN24" s="239"/>
      <c r="IO24" s="239"/>
      <c r="IP24" s="239"/>
      <c r="IQ24" s="239"/>
      <c r="IR24" s="239"/>
      <c r="IS24" s="239"/>
    </row>
    <row r="25" spans="1:253" s="233" customFormat="1" ht="21.95" customHeight="1" thickBot="1" x14ac:dyDescent="0.3">
      <c r="A25" s="311">
        <v>17</v>
      </c>
      <c r="B25" s="280"/>
      <c r="C25" s="283">
        <v>5340100</v>
      </c>
      <c r="D25" s="234" t="s">
        <v>311</v>
      </c>
      <c r="E25" s="232">
        <v>144</v>
      </c>
      <c r="F25" s="251" t="s">
        <v>11</v>
      </c>
      <c r="G25" s="361">
        <v>7500000</v>
      </c>
      <c r="H25" s="361">
        <v>6500000</v>
      </c>
      <c r="I25" s="361">
        <v>5000000</v>
      </c>
      <c r="J25" s="361">
        <v>5000000</v>
      </c>
      <c r="K25" s="361">
        <v>5000000</v>
      </c>
      <c r="L25" s="361">
        <v>4000000</v>
      </c>
      <c r="M25" s="361">
        <v>4000000</v>
      </c>
      <c r="N25" s="366">
        <v>4000000</v>
      </c>
      <c r="O25" s="366">
        <v>4000000</v>
      </c>
      <c r="P25" s="366">
        <v>4000000</v>
      </c>
      <c r="Q25" s="366">
        <v>4000000</v>
      </c>
      <c r="R25" s="366">
        <v>4000000</v>
      </c>
      <c r="S25" s="366">
        <f t="shared" ref="S25" si="18">SUM(G25:R25)</f>
        <v>57000000</v>
      </c>
      <c r="T25" s="366">
        <f t="shared" ref="T25" si="19">+S25/12</f>
        <v>4750000</v>
      </c>
      <c r="U25" s="385">
        <v>57000000</v>
      </c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39"/>
      <c r="GF25" s="239"/>
      <c r="GG25" s="239"/>
      <c r="GH25" s="239"/>
      <c r="GI25" s="239"/>
      <c r="GJ25" s="239"/>
      <c r="GK25" s="239"/>
      <c r="GL25" s="239"/>
      <c r="GM25" s="239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239"/>
      <c r="GY25" s="239"/>
      <c r="GZ25" s="239"/>
      <c r="HA25" s="239"/>
      <c r="HB25" s="239"/>
      <c r="HC25" s="239"/>
      <c r="HD25" s="239"/>
      <c r="HE25" s="239"/>
      <c r="HF25" s="239"/>
      <c r="HG25" s="239"/>
      <c r="HH25" s="239"/>
      <c r="HI25" s="239"/>
      <c r="HJ25" s="239"/>
      <c r="HK25" s="239"/>
      <c r="HL25" s="239"/>
      <c r="HM25" s="239"/>
      <c r="HN25" s="239"/>
      <c r="HO25" s="239"/>
      <c r="HP25" s="239"/>
      <c r="HQ25" s="239"/>
      <c r="HR25" s="239"/>
      <c r="HS25" s="239"/>
      <c r="HT25" s="239"/>
      <c r="HU25" s="239"/>
      <c r="HV25" s="239"/>
      <c r="HW25" s="239"/>
      <c r="HX25" s="239"/>
      <c r="HY25" s="239"/>
      <c r="HZ25" s="239"/>
      <c r="IA25" s="239"/>
      <c r="IB25" s="239"/>
      <c r="IC25" s="239"/>
      <c r="ID25" s="239"/>
      <c r="IE25" s="239"/>
      <c r="IF25" s="239"/>
      <c r="IG25" s="239"/>
      <c r="IH25" s="239"/>
      <c r="II25" s="239"/>
      <c r="IJ25" s="239"/>
      <c r="IK25" s="239"/>
      <c r="IL25" s="239"/>
      <c r="IM25" s="239"/>
      <c r="IN25" s="239"/>
      <c r="IO25" s="239"/>
      <c r="IP25" s="239"/>
      <c r="IQ25" s="239"/>
      <c r="IR25" s="239"/>
      <c r="IS25" s="239"/>
    </row>
    <row r="26" spans="1:253" s="233" customFormat="1" ht="21.95" customHeight="1" thickBot="1" x14ac:dyDescent="0.3">
      <c r="A26" s="310">
        <v>17</v>
      </c>
      <c r="B26" s="280"/>
      <c r="C26" s="283">
        <v>4407567</v>
      </c>
      <c r="D26" s="235" t="s">
        <v>312</v>
      </c>
      <c r="E26" s="232">
        <v>144</v>
      </c>
      <c r="F26" s="251" t="s">
        <v>11</v>
      </c>
      <c r="G26" s="366">
        <v>6000000</v>
      </c>
      <c r="H26" s="366">
        <v>5000000</v>
      </c>
      <c r="I26" s="366">
        <v>3500000</v>
      </c>
      <c r="J26" s="366">
        <v>3500000</v>
      </c>
      <c r="K26" s="366">
        <v>3500000</v>
      </c>
      <c r="L26" s="366">
        <v>3000000</v>
      </c>
      <c r="M26" s="366">
        <v>3000000</v>
      </c>
      <c r="N26" s="366">
        <v>3000000</v>
      </c>
      <c r="O26" s="366">
        <v>3000000</v>
      </c>
      <c r="P26" s="366">
        <v>3000000</v>
      </c>
      <c r="Q26" s="366">
        <v>3000000</v>
      </c>
      <c r="R26" s="366">
        <v>3000000</v>
      </c>
      <c r="S26" s="366">
        <f t="shared" ref="S26" si="20">SUM(G26:R26)</f>
        <v>42500000</v>
      </c>
      <c r="T26" s="366">
        <f>+S26/12</f>
        <v>3541666.6666666665</v>
      </c>
      <c r="U26" s="385">
        <v>42500000</v>
      </c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9"/>
      <c r="HJ26" s="239"/>
      <c r="HK26" s="239"/>
      <c r="HL26" s="239"/>
      <c r="HM26" s="239"/>
      <c r="HN26" s="239"/>
      <c r="HO26" s="239"/>
      <c r="HP26" s="239"/>
      <c r="HQ26" s="239"/>
      <c r="HR26" s="239"/>
      <c r="HS26" s="239"/>
      <c r="HT26" s="239"/>
      <c r="HU26" s="239"/>
      <c r="HV26" s="239"/>
      <c r="HW26" s="239"/>
      <c r="HX26" s="239"/>
      <c r="HY26" s="239"/>
      <c r="HZ26" s="239"/>
      <c r="IA26" s="239"/>
      <c r="IB26" s="239"/>
      <c r="IC26" s="239"/>
      <c r="ID26" s="239"/>
      <c r="IE26" s="239"/>
      <c r="IF26" s="239"/>
      <c r="IG26" s="239"/>
      <c r="IH26" s="239"/>
      <c r="II26" s="239"/>
      <c r="IJ26" s="239"/>
      <c r="IK26" s="239"/>
      <c r="IL26" s="239"/>
      <c r="IM26" s="239"/>
      <c r="IN26" s="239"/>
      <c r="IO26" s="239"/>
      <c r="IP26" s="239"/>
      <c r="IQ26" s="239"/>
      <c r="IR26" s="239"/>
      <c r="IS26" s="239"/>
    </row>
    <row r="27" spans="1:253" s="228" customFormat="1" ht="21.95" customHeight="1" thickBot="1" x14ac:dyDescent="0.3">
      <c r="A27" s="311">
        <v>18</v>
      </c>
      <c r="B27" s="284"/>
      <c r="C27" s="288">
        <v>5610468</v>
      </c>
      <c r="D27" s="237" t="s">
        <v>313</v>
      </c>
      <c r="E27" s="11">
        <v>145</v>
      </c>
      <c r="F27" s="250" t="s">
        <v>16</v>
      </c>
      <c r="G27" s="361">
        <v>8800000</v>
      </c>
      <c r="H27" s="361">
        <v>8800000</v>
      </c>
      <c r="I27" s="361">
        <v>8800000</v>
      </c>
      <c r="J27" s="361">
        <v>15840000</v>
      </c>
      <c r="K27" s="361">
        <v>8800000</v>
      </c>
      <c r="L27" s="361">
        <v>7700000</v>
      </c>
      <c r="M27" s="361">
        <v>7700000</v>
      </c>
      <c r="N27" s="366">
        <v>7700000</v>
      </c>
      <c r="O27" s="366">
        <v>7700000</v>
      </c>
      <c r="P27" s="366">
        <v>7700000</v>
      </c>
      <c r="Q27" s="366">
        <v>7700000</v>
      </c>
      <c r="R27" s="366">
        <v>7700000</v>
      </c>
      <c r="S27" s="366">
        <f t="shared" ref="S27" si="21">SUM(G27:R27)</f>
        <v>104940000</v>
      </c>
      <c r="T27" s="366">
        <f t="shared" ref="T27" si="22">+S27/12</f>
        <v>8745000</v>
      </c>
      <c r="U27" s="385">
        <v>104940000</v>
      </c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39"/>
      <c r="EO27" s="239"/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39"/>
      <c r="FA27" s="239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39"/>
      <c r="FM27" s="239"/>
      <c r="FN27" s="239"/>
      <c r="FO27" s="239"/>
      <c r="FP27" s="239"/>
      <c r="FQ27" s="239"/>
      <c r="FR27" s="239"/>
      <c r="FS27" s="239"/>
      <c r="FT27" s="239"/>
      <c r="FU27" s="239"/>
      <c r="FV27" s="239"/>
      <c r="FW27" s="239"/>
      <c r="FX27" s="239"/>
      <c r="FY27" s="239"/>
      <c r="FZ27" s="239"/>
      <c r="GA27" s="239"/>
      <c r="GB27" s="239"/>
      <c r="GC27" s="239"/>
      <c r="GD27" s="239"/>
      <c r="GE27" s="239"/>
      <c r="GF27" s="239"/>
      <c r="GG27" s="239"/>
      <c r="GH27" s="239"/>
      <c r="GI27" s="239"/>
      <c r="GJ27" s="239"/>
      <c r="GK27" s="239"/>
      <c r="GL27" s="239"/>
      <c r="GM27" s="239"/>
      <c r="GN27" s="239"/>
      <c r="GO27" s="239"/>
      <c r="GP27" s="239"/>
      <c r="GQ27" s="239"/>
      <c r="GR27" s="239"/>
      <c r="GS27" s="239"/>
      <c r="GT27" s="239"/>
      <c r="GU27" s="239"/>
      <c r="GV27" s="239"/>
      <c r="GW27" s="239"/>
      <c r="GX27" s="239"/>
      <c r="GY27" s="239"/>
      <c r="GZ27" s="239"/>
      <c r="HA27" s="239"/>
      <c r="HB27" s="239"/>
      <c r="HC27" s="239"/>
      <c r="HD27" s="239"/>
      <c r="HE27" s="239"/>
      <c r="HF27" s="239"/>
      <c r="HG27" s="239"/>
      <c r="HH27" s="239"/>
      <c r="HI27" s="239"/>
      <c r="HJ27" s="239"/>
      <c r="HK27" s="239"/>
      <c r="HL27" s="239"/>
      <c r="HM27" s="239"/>
      <c r="HN27" s="239"/>
      <c r="HO27" s="239"/>
      <c r="HP27" s="239"/>
      <c r="HQ27" s="239"/>
      <c r="HR27" s="239"/>
      <c r="HS27" s="239"/>
      <c r="HT27" s="239"/>
      <c r="HU27" s="239"/>
      <c r="HV27" s="239"/>
      <c r="HW27" s="239"/>
      <c r="HX27" s="239"/>
      <c r="HY27" s="239"/>
      <c r="HZ27" s="239"/>
      <c r="IA27" s="239"/>
      <c r="IB27" s="239"/>
      <c r="IC27" s="239"/>
      <c r="ID27" s="239"/>
      <c r="IE27" s="239"/>
      <c r="IF27" s="239"/>
      <c r="IG27" s="239"/>
      <c r="IH27" s="239"/>
      <c r="II27" s="239"/>
      <c r="IJ27" s="239"/>
      <c r="IK27" s="239"/>
      <c r="IL27" s="239"/>
      <c r="IM27" s="239"/>
      <c r="IN27" s="239"/>
      <c r="IO27" s="239"/>
      <c r="IP27" s="239"/>
      <c r="IQ27" s="239"/>
      <c r="IR27" s="239"/>
      <c r="IS27" s="239"/>
    </row>
    <row r="28" spans="1:253" s="242" customFormat="1" ht="21.95" customHeight="1" x14ac:dyDescent="0.25">
      <c r="A28" s="312">
        <v>19</v>
      </c>
      <c r="B28" s="345"/>
      <c r="C28" s="346">
        <v>2119569</v>
      </c>
      <c r="D28" s="336" t="s">
        <v>314</v>
      </c>
      <c r="E28" s="7">
        <v>144</v>
      </c>
      <c r="F28" s="249" t="s">
        <v>11</v>
      </c>
      <c r="G28" s="361">
        <v>11000000</v>
      </c>
      <c r="H28" s="361">
        <v>11000000</v>
      </c>
      <c r="I28" s="361">
        <v>11000000</v>
      </c>
      <c r="J28" s="361">
        <v>19800000</v>
      </c>
      <c r="K28" s="361">
        <v>11000000</v>
      </c>
      <c r="L28" s="361">
        <v>11000000</v>
      </c>
      <c r="M28" s="361">
        <v>11000000</v>
      </c>
      <c r="N28" s="361">
        <v>11000000</v>
      </c>
      <c r="O28" s="361">
        <v>11000000</v>
      </c>
      <c r="P28" s="361">
        <v>11000000</v>
      </c>
      <c r="Q28" s="361">
        <v>11000000</v>
      </c>
      <c r="R28" s="361">
        <v>11000000</v>
      </c>
      <c r="S28" s="366">
        <f>SUM(G28:R28)</f>
        <v>140800000</v>
      </c>
      <c r="T28" s="366">
        <f t="shared" ref="T28" si="23">+S28/12</f>
        <v>11733333.333333334</v>
      </c>
      <c r="U28" s="385">
        <v>140800000</v>
      </c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39"/>
      <c r="FM28" s="239"/>
      <c r="FN28" s="239"/>
      <c r="FO28" s="239"/>
      <c r="FP28" s="239"/>
      <c r="FQ28" s="239"/>
      <c r="FR28" s="239"/>
      <c r="FS28" s="239"/>
      <c r="FT28" s="239"/>
      <c r="FU28" s="239"/>
      <c r="FV28" s="239"/>
      <c r="FW28" s="239"/>
      <c r="FX28" s="239"/>
      <c r="FY28" s="239"/>
      <c r="FZ28" s="239"/>
      <c r="GA28" s="239"/>
      <c r="GB28" s="239"/>
      <c r="GC28" s="239"/>
      <c r="GD28" s="239"/>
      <c r="GE28" s="239"/>
      <c r="GF28" s="239"/>
      <c r="GG28" s="239"/>
      <c r="GH28" s="239"/>
      <c r="GI28" s="239"/>
      <c r="GJ28" s="239"/>
      <c r="GK28" s="239"/>
      <c r="GL28" s="239"/>
      <c r="GM28" s="239"/>
      <c r="GN28" s="239"/>
      <c r="GO28" s="239"/>
      <c r="GP28" s="239"/>
      <c r="GQ28" s="239"/>
      <c r="GR28" s="239"/>
      <c r="GS28" s="239"/>
      <c r="GT28" s="239"/>
      <c r="GU28" s="239"/>
      <c r="GV28" s="239"/>
      <c r="GW28" s="239"/>
      <c r="GX28" s="239"/>
      <c r="GY28" s="239"/>
      <c r="GZ28" s="239"/>
      <c r="HA28" s="239"/>
      <c r="HB28" s="239"/>
      <c r="HC28" s="239"/>
      <c r="HD28" s="239"/>
      <c r="HE28" s="239"/>
      <c r="HF28" s="239"/>
      <c r="HG28" s="239"/>
      <c r="HH28" s="239"/>
      <c r="HI28" s="239"/>
      <c r="HJ28" s="239"/>
      <c r="HK28" s="239"/>
      <c r="HL28" s="239"/>
      <c r="HM28" s="239"/>
      <c r="HN28" s="239"/>
      <c r="HO28" s="239"/>
      <c r="HP28" s="239"/>
      <c r="HQ28" s="239"/>
      <c r="HR28" s="239"/>
      <c r="HS28" s="239"/>
      <c r="HT28" s="239"/>
      <c r="HU28" s="239"/>
      <c r="HV28" s="239"/>
      <c r="HW28" s="239"/>
      <c r="HX28" s="239"/>
      <c r="HY28" s="239"/>
      <c r="HZ28" s="239"/>
      <c r="IA28" s="239"/>
      <c r="IB28" s="239"/>
      <c r="IC28" s="239"/>
      <c r="ID28" s="239"/>
      <c r="IE28" s="239"/>
      <c r="IF28" s="239"/>
      <c r="IG28" s="239"/>
      <c r="IH28" s="239"/>
      <c r="II28" s="239"/>
      <c r="IJ28" s="239"/>
      <c r="IK28" s="239"/>
      <c r="IL28" s="239"/>
      <c r="IM28" s="239"/>
      <c r="IN28" s="239"/>
      <c r="IO28" s="239"/>
      <c r="IP28" s="239"/>
      <c r="IQ28" s="239"/>
      <c r="IR28" s="239"/>
      <c r="IS28" s="239"/>
    </row>
    <row r="29" spans="1:253" s="242" customFormat="1" ht="16.5" thickBot="1" x14ac:dyDescent="0.3">
      <c r="A29" s="310">
        <v>20</v>
      </c>
      <c r="B29" s="286"/>
      <c r="C29" s="287">
        <v>5403615</v>
      </c>
      <c r="D29" s="229" t="s">
        <v>315</v>
      </c>
      <c r="E29" s="7">
        <v>145</v>
      </c>
      <c r="F29" s="249" t="s">
        <v>11</v>
      </c>
      <c r="G29" s="361">
        <v>5000000</v>
      </c>
      <c r="H29" s="361">
        <v>5000000</v>
      </c>
      <c r="I29" s="361">
        <v>5000000</v>
      </c>
      <c r="J29" s="361">
        <v>9000000</v>
      </c>
      <c r="K29" s="361">
        <v>5000000</v>
      </c>
      <c r="L29" s="361">
        <v>5000000</v>
      </c>
      <c r="M29" s="361">
        <v>5000000</v>
      </c>
      <c r="N29" s="366">
        <v>5000000</v>
      </c>
      <c r="O29" s="366">
        <v>5000000</v>
      </c>
      <c r="P29" s="366">
        <v>5000000</v>
      </c>
      <c r="Q29" s="366">
        <v>5000000</v>
      </c>
      <c r="R29" s="366">
        <v>5000000</v>
      </c>
      <c r="S29" s="366">
        <f t="shared" ref="S29:S31" si="24">SUM(G29:R29)</f>
        <v>64000000</v>
      </c>
      <c r="T29" s="366">
        <f t="shared" ref="T29" si="25">+S29/12</f>
        <v>5333333.333333333</v>
      </c>
      <c r="U29" s="385">
        <v>64000000</v>
      </c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39"/>
      <c r="FA29" s="239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39"/>
      <c r="FM29" s="239"/>
      <c r="FN29" s="239"/>
      <c r="FO29" s="239"/>
      <c r="FP29" s="239"/>
      <c r="FQ29" s="239"/>
      <c r="FR29" s="239"/>
      <c r="FS29" s="239"/>
      <c r="FT29" s="239"/>
      <c r="FU29" s="239"/>
      <c r="FV29" s="239"/>
      <c r="FW29" s="239"/>
      <c r="FX29" s="239"/>
      <c r="FY29" s="239"/>
      <c r="FZ29" s="239"/>
      <c r="GA29" s="239"/>
      <c r="GB29" s="239"/>
      <c r="GC29" s="239"/>
      <c r="GD29" s="239"/>
      <c r="GE29" s="239"/>
      <c r="GF29" s="239"/>
      <c r="GG29" s="239"/>
      <c r="GH29" s="239"/>
      <c r="GI29" s="239"/>
      <c r="GJ29" s="239"/>
      <c r="GK29" s="239"/>
      <c r="GL29" s="239"/>
      <c r="GM29" s="239"/>
      <c r="GN29" s="239"/>
      <c r="GO29" s="239"/>
      <c r="GP29" s="239"/>
      <c r="GQ29" s="239"/>
      <c r="GR29" s="239"/>
      <c r="GS29" s="239"/>
      <c r="GT29" s="239"/>
      <c r="GU29" s="239"/>
      <c r="GV29" s="239"/>
      <c r="GW29" s="239"/>
      <c r="GX29" s="239"/>
      <c r="GY29" s="239"/>
      <c r="GZ29" s="239"/>
      <c r="HA29" s="239"/>
      <c r="HB29" s="239"/>
      <c r="HC29" s="239"/>
      <c r="HD29" s="239"/>
      <c r="HE29" s="239"/>
      <c r="HF29" s="239"/>
      <c r="HG29" s="239"/>
      <c r="HH29" s="239"/>
      <c r="HI29" s="239"/>
      <c r="HJ29" s="239"/>
      <c r="HK29" s="239"/>
      <c r="HL29" s="239"/>
      <c r="HM29" s="239"/>
      <c r="HN29" s="239"/>
      <c r="HO29" s="239"/>
      <c r="HP29" s="239"/>
      <c r="HQ29" s="239"/>
      <c r="HR29" s="239"/>
      <c r="HS29" s="239"/>
      <c r="HT29" s="239"/>
      <c r="HU29" s="239"/>
      <c r="HV29" s="239"/>
      <c r="HW29" s="239"/>
      <c r="HX29" s="239"/>
      <c r="HY29" s="239"/>
      <c r="HZ29" s="239"/>
      <c r="IA29" s="239"/>
      <c r="IB29" s="239"/>
      <c r="IC29" s="239"/>
      <c r="ID29" s="239"/>
      <c r="IE29" s="239"/>
      <c r="IF29" s="239"/>
      <c r="IG29" s="239"/>
      <c r="IH29" s="239"/>
      <c r="II29" s="239"/>
      <c r="IJ29" s="239"/>
      <c r="IK29" s="239"/>
      <c r="IL29" s="239"/>
      <c r="IM29" s="239"/>
      <c r="IN29" s="239"/>
      <c r="IO29" s="239"/>
      <c r="IP29" s="239"/>
      <c r="IQ29" s="239"/>
      <c r="IR29" s="239"/>
      <c r="IS29" s="239"/>
    </row>
    <row r="30" spans="1:253" s="242" customFormat="1" ht="21.95" customHeight="1" x14ac:dyDescent="0.25">
      <c r="A30" s="312">
        <v>21</v>
      </c>
      <c r="B30" s="286"/>
      <c r="C30" s="287">
        <v>6125465</v>
      </c>
      <c r="D30" s="229" t="s">
        <v>316</v>
      </c>
      <c r="E30" s="7">
        <v>144</v>
      </c>
      <c r="F30" s="249" t="s">
        <v>11</v>
      </c>
      <c r="G30" s="361">
        <v>3800000</v>
      </c>
      <c r="H30" s="361">
        <v>3800000</v>
      </c>
      <c r="I30" s="361">
        <v>6840000</v>
      </c>
      <c r="J30" s="361">
        <v>3800000</v>
      </c>
      <c r="K30" s="361">
        <v>3800000</v>
      </c>
      <c r="L30" s="361">
        <v>3500000</v>
      </c>
      <c r="M30" s="361">
        <v>3500000</v>
      </c>
      <c r="N30" s="361">
        <v>3500000</v>
      </c>
      <c r="O30" s="361">
        <v>3500000</v>
      </c>
      <c r="P30" s="361">
        <v>3500000</v>
      </c>
      <c r="Q30" s="366">
        <v>3500000</v>
      </c>
      <c r="R30" s="366">
        <v>3500000</v>
      </c>
      <c r="S30" s="366">
        <f t="shared" si="24"/>
        <v>46540000</v>
      </c>
      <c r="T30" s="366">
        <f>+S30/12-1</f>
        <v>3878332.3333333335</v>
      </c>
      <c r="U30" s="385">
        <v>46540000</v>
      </c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39"/>
      <c r="EO30" s="239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39"/>
      <c r="FA30" s="239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39"/>
      <c r="FM30" s="239"/>
      <c r="FN30" s="239"/>
      <c r="FO30" s="239"/>
      <c r="FP30" s="239"/>
      <c r="FQ30" s="239"/>
      <c r="FR30" s="239"/>
      <c r="FS30" s="239"/>
      <c r="FT30" s="239"/>
      <c r="FU30" s="239"/>
      <c r="FV30" s="239"/>
      <c r="FW30" s="239"/>
      <c r="FX30" s="239"/>
      <c r="FY30" s="239"/>
      <c r="FZ30" s="239"/>
      <c r="GA30" s="239"/>
      <c r="GB30" s="239"/>
      <c r="GC30" s="239"/>
      <c r="GD30" s="239"/>
      <c r="GE30" s="239"/>
      <c r="GF30" s="239"/>
      <c r="GG30" s="239"/>
      <c r="GH30" s="239"/>
      <c r="GI30" s="239"/>
      <c r="GJ30" s="239"/>
      <c r="GK30" s="239"/>
      <c r="GL30" s="239"/>
      <c r="GM30" s="239"/>
      <c r="GN30" s="239"/>
      <c r="GO30" s="239"/>
      <c r="GP30" s="239"/>
      <c r="GQ30" s="239"/>
      <c r="GR30" s="239"/>
      <c r="GS30" s="239"/>
      <c r="GT30" s="239"/>
      <c r="GU30" s="239"/>
      <c r="GV30" s="239"/>
      <c r="GW30" s="239"/>
      <c r="GX30" s="239"/>
      <c r="GY30" s="239"/>
      <c r="GZ30" s="239"/>
      <c r="HA30" s="239"/>
      <c r="HB30" s="239"/>
      <c r="HC30" s="239"/>
      <c r="HD30" s="239"/>
      <c r="HE30" s="239"/>
      <c r="HF30" s="239"/>
      <c r="HG30" s="239"/>
      <c r="HH30" s="239"/>
      <c r="HI30" s="239"/>
      <c r="HJ30" s="239"/>
      <c r="HK30" s="239"/>
      <c r="HL30" s="239"/>
      <c r="HM30" s="239"/>
      <c r="HN30" s="239"/>
      <c r="HO30" s="239"/>
      <c r="HP30" s="239"/>
      <c r="HQ30" s="239"/>
      <c r="HR30" s="239"/>
      <c r="HS30" s="239"/>
      <c r="HT30" s="239"/>
      <c r="HU30" s="239"/>
      <c r="HV30" s="239"/>
      <c r="HW30" s="239"/>
      <c r="HX30" s="239"/>
      <c r="HY30" s="239"/>
      <c r="HZ30" s="239"/>
      <c r="IA30" s="239"/>
      <c r="IB30" s="239"/>
      <c r="IC30" s="239"/>
      <c r="ID30" s="239"/>
      <c r="IE30" s="239"/>
      <c r="IF30" s="239"/>
      <c r="IG30" s="239"/>
      <c r="IH30" s="239"/>
      <c r="II30" s="239"/>
      <c r="IJ30" s="239"/>
      <c r="IK30" s="239"/>
      <c r="IL30" s="239"/>
      <c r="IM30" s="239"/>
      <c r="IN30" s="239"/>
      <c r="IO30" s="239"/>
      <c r="IP30" s="239"/>
      <c r="IQ30" s="239"/>
      <c r="IR30" s="239"/>
      <c r="IS30" s="239"/>
    </row>
    <row r="31" spans="1:253" s="242" customFormat="1" ht="21.95" customHeight="1" x14ac:dyDescent="0.25">
      <c r="A31" s="309">
        <v>22</v>
      </c>
      <c r="B31" s="286"/>
      <c r="C31" s="285">
        <v>6206893</v>
      </c>
      <c r="D31" s="229" t="s">
        <v>317</v>
      </c>
      <c r="E31" s="7">
        <v>144</v>
      </c>
      <c r="F31" s="249" t="s">
        <v>11</v>
      </c>
      <c r="G31" s="361">
        <v>3800000</v>
      </c>
      <c r="H31" s="361">
        <v>3800000</v>
      </c>
      <c r="I31" s="361">
        <v>3800000</v>
      </c>
      <c r="J31" s="361">
        <v>6840000</v>
      </c>
      <c r="K31" s="361">
        <v>3800000</v>
      </c>
      <c r="L31" s="361">
        <v>3500000</v>
      </c>
      <c r="M31" s="361">
        <v>3500000</v>
      </c>
      <c r="N31" s="361">
        <v>3500000</v>
      </c>
      <c r="O31" s="361">
        <v>3500000</v>
      </c>
      <c r="P31" s="361">
        <v>3500000</v>
      </c>
      <c r="Q31" s="366">
        <v>3500000</v>
      </c>
      <c r="R31" s="366">
        <v>3500000</v>
      </c>
      <c r="S31" s="366">
        <f t="shared" si="24"/>
        <v>46540000</v>
      </c>
      <c r="T31" s="366">
        <f t="shared" ref="T31" si="26">+S31/12</f>
        <v>3878333.3333333335</v>
      </c>
      <c r="U31" s="385">
        <v>46540000</v>
      </c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39"/>
      <c r="FA31" s="239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39"/>
      <c r="FM31" s="239"/>
      <c r="FN31" s="239"/>
      <c r="FO31" s="239"/>
      <c r="FP31" s="239"/>
      <c r="FQ31" s="239"/>
      <c r="FR31" s="239"/>
      <c r="FS31" s="239"/>
      <c r="FT31" s="239"/>
      <c r="FU31" s="239"/>
      <c r="FV31" s="239"/>
      <c r="FW31" s="239"/>
      <c r="FX31" s="239"/>
      <c r="FY31" s="239"/>
      <c r="FZ31" s="239"/>
      <c r="GA31" s="239"/>
      <c r="GB31" s="239"/>
      <c r="GC31" s="239"/>
      <c r="GD31" s="239"/>
      <c r="GE31" s="239"/>
      <c r="GF31" s="239"/>
      <c r="GG31" s="239"/>
      <c r="GH31" s="239"/>
      <c r="GI31" s="239"/>
      <c r="GJ31" s="239"/>
      <c r="GK31" s="239"/>
      <c r="GL31" s="239"/>
      <c r="GM31" s="239"/>
      <c r="GN31" s="239"/>
      <c r="GO31" s="239"/>
      <c r="GP31" s="239"/>
      <c r="GQ31" s="239"/>
      <c r="GR31" s="239"/>
      <c r="GS31" s="239"/>
      <c r="GT31" s="239"/>
      <c r="GU31" s="239"/>
      <c r="GV31" s="239"/>
      <c r="GW31" s="239"/>
      <c r="GX31" s="239"/>
      <c r="GY31" s="239"/>
      <c r="GZ31" s="239"/>
      <c r="HA31" s="239"/>
      <c r="HB31" s="239"/>
      <c r="HC31" s="239"/>
      <c r="HD31" s="239"/>
      <c r="HE31" s="239"/>
      <c r="HF31" s="239"/>
      <c r="HG31" s="239"/>
      <c r="HH31" s="239"/>
      <c r="HI31" s="239"/>
      <c r="HJ31" s="239"/>
      <c r="HK31" s="239"/>
      <c r="HL31" s="239"/>
      <c r="HM31" s="239"/>
      <c r="HN31" s="239"/>
      <c r="HO31" s="239"/>
      <c r="HP31" s="239"/>
      <c r="HQ31" s="239"/>
      <c r="HR31" s="239"/>
      <c r="HS31" s="239"/>
      <c r="HT31" s="239"/>
      <c r="HU31" s="239"/>
      <c r="HV31" s="239"/>
      <c r="HW31" s="239"/>
      <c r="HX31" s="239"/>
      <c r="HY31" s="239"/>
      <c r="HZ31" s="239"/>
      <c r="IA31" s="239"/>
      <c r="IB31" s="239"/>
      <c r="IC31" s="239"/>
      <c r="ID31" s="239"/>
      <c r="IE31" s="239"/>
      <c r="IF31" s="239"/>
      <c r="IG31" s="239"/>
      <c r="IH31" s="239"/>
      <c r="II31" s="239"/>
      <c r="IJ31" s="239"/>
      <c r="IK31" s="239"/>
      <c r="IL31" s="239"/>
      <c r="IM31" s="239"/>
      <c r="IN31" s="239"/>
      <c r="IO31" s="239"/>
      <c r="IP31" s="239"/>
      <c r="IQ31" s="239"/>
      <c r="IR31" s="239"/>
      <c r="IS31" s="239"/>
    </row>
    <row r="32" spans="1:253" s="242" customFormat="1" ht="21.95" customHeight="1" thickBot="1" x14ac:dyDescent="0.3">
      <c r="A32" s="310">
        <v>23</v>
      </c>
      <c r="B32" s="286"/>
      <c r="C32" s="285">
        <v>4675992</v>
      </c>
      <c r="D32" s="229" t="s">
        <v>318</v>
      </c>
      <c r="E32" s="7">
        <v>144</v>
      </c>
      <c r="F32" s="249" t="s">
        <v>11</v>
      </c>
      <c r="G32" s="361">
        <v>3000000</v>
      </c>
      <c r="H32" s="361">
        <v>3000000</v>
      </c>
      <c r="I32" s="361">
        <v>3000000</v>
      </c>
      <c r="J32" s="361">
        <v>5400000</v>
      </c>
      <c r="K32" s="361">
        <v>3000000</v>
      </c>
      <c r="L32" s="361">
        <v>3000000</v>
      </c>
      <c r="M32" s="361">
        <v>3000000</v>
      </c>
      <c r="N32" s="361">
        <v>3000000</v>
      </c>
      <c r="O32" s="361">
        <v>3000000</v>
      </c>
      <c r="P32" s="361">
        <v>3000000</v>
      </c>
      <c r="Q32" s="366">
        <v>3000000</v>
      </c>
      <c r="R32" s="366">
        <v>3000000</v>
      </c>
      <c r="S32" s="366">
        <f t="shared" ref="S32" si="27">SUM(G32:R32)</f>
        <v>38400000</v>
      </c>
      <c r="T32" s="366">
        <f t="shared" ref="T32" si="28">+S32/12</f>
        <v>3200000</v>
      </c>
      <c r="U32" s="385">
        <v>38400000</v>
      </c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39"/>
      <c r="FM32" s="239"/>
      <c r="FN32" s="239"/>
      <c r="FO32" s="239"/>
      <c r="FP32" s="239"/>
      <c r="FQ32" s="239"/>
      <c r="FR32" s="239"/>
      <c r="FS32" s="239"/>
      <c r="FT32" s="239"/>
      <c r="FU32" s="239"/>
      <c r="FV32" s="239"/>
      <c r="FW32" s="239"/>
      <c r="FX32" s="239"/>
      <c r="FY32" s="239"/>
      <c r="FZ32" s="239"/>
      <c r="GA32" s="239"/>
      <c r="GB32" s="239"/>
      <c r="GC32" s="239"/>
      <c r="GD32" s="239"/>
      <c r="GE32" s="239"/>
      <c r="GF32" s="239"/>
      <c r="GG32" s="239"/>
      <c r="GH32" s="239"/>
      <c r="GI32" s="239"/>
      <c r="GJ32" s="239"/>
      <c r="GK32" s="239"/>
      <c r="GL32" s="239"/>
      <c r="GM32" s="239"/>
      <c r="GN32" s="239"/>
      <c r="GO32" s="239"/>
      <c r="GP32" s="239"/>
      <c r="GQ32" s="239"/>
      <c r="GR32" s="239"/>
      <c r="GS32" s="239"/>
      <c r="GT32" s="239"/>
      <c r="GU32" s="239"/>
      <c r="GV32" s="239"/>
      <c r="GW32" s="239"/>
      <c r="GX32" s="239"/>
      <c r="GY32" s="239"/>
      <c r="GZ32" s="239"/>
      <c r="HA32" s="239"/>
      <c r="HB32" s="239"/>
      <c r="HC32" s="239"/>
      <c r="HD32" s="239"/>
      <c r="HE32" s="239"/>
      <c r="HF32" s="239"/>
      <c r="HG32" s="239"/>
      <c r="HH32" s="239"/>
      <c r="HI32" s="239"/>
      <c r="HJ32" s="239"/>
      <c r="HK32" s="239"/>
      <c r="HL32" s="239"/>
      <c r="HM32" s="239"/>
      <c r="HN32" s="239"/>
      <c r="HO32" s="239"/>
      <c r="HP32" s="239"/>
      <c r="HQ32" s="239"/>
      <c r="HR32" s="239"/>
      <c r="HS32" s="239"/>
      <c r="HT32" s="239"/>
      <c r="HU32" s="239"/>
      <c r="HV32" s="239"/>
      <c r="HW32" s="239"/>
      <c r="HX32" s="239"/>
      <c r="HY32" s="239"/>
      <c r="HZ32" s="239"/>
      <c r="IA32" s="239"/>
      <c r="IB32" s="239"/>
      <c r="IC32" s="239"/>
      <c r="ID32" s="239"/>
      <c r="IE32" s="239"/>
      <c r="IF32" s="239"/>
      <c r="IG32" s="239"/>
      <c r="IH32" s="239"/>
      <c r="II32" s="239"/>
      <c r="IJ32" s="239"/>
      <c r="IK32" s="239"/>
      <c r="IL32" s="239"/>
      <c r="IM32" s="239"/>
      <c r="IN32" s="239"/>
      <c r="IO32" s="239"/>
      <c r="IP32" s="239"/>
      <c r="IQ32" s="239"/>
      <c r="IR32" s="239"/>
      <c r="IS32" s="239"/>
    </row>
    <row r="33" spans="1:253" s="233" customFormat="1" ht="33.75" customHeight="1" thickBot="1" x14ac:dyDescent="0.3">
      <c r="A33" s="312">
        <v>24</v>
      </c>
      <c r="B33" s="277"/>
      <c r="C33" s="263">
        <v>6153748</v>
      </c>
      <c r="D33" s="243" t="s">
        <v>319</v>
      </c>
      <c r="E33" s="244">
        <v>144</v>
      </c>
      <c r="F33" s="253" t="s">
        <v>11</v>
      </c>
      <c r="G33" s="361">
        <v>8000000</v>
      </c>
      <c r="H33" s="361">
        <v>8000000</v>
      </c>
      <c r="I33" s="361">
        <v>8000000</v>
      </c>
      <c r="J33" s="361">
        <v>14400000</v>
      </c>
      <c r="K33" s="361">
        <v>8000000</v>
      </c>
      <c r="L33" s="361">
        <v>7000000</v>
      </c>
      <c r="M33" s="361">
        <v>7000000</v>
      </c>
      <c r="N33" s="361">
        <v>7000000</v>
      </c>
      <c r="O33" s="361">
        <v>7000000</v>
      </c>
      <c r="P33" s="361">
        <v>7000000</v>
      </c>
      <c r="Q33" s="366">
        <v>7000000</v>
      </c>
      <c r="R33" s="366">
        <v>7000000</v>
      </c>
      <c r="S33" s="366">
        <f t="shared" ref="S33" si="29">SUM(G33:R33)</f>
        <v>95400000</v>
      </c>
      <c r="T33" s="366">
        <f t="shared" ref="T33" si="30">+S33/12</f>
        <v>7950000</v>
      </c>
      <c r="U33" s="385">
        <v>95400000</v>
      </c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39"/>
      <c r="EO33" s="239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39"/>
      <c r="FA33" s="239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39"/>
      <c r="FM33" s="239"/>
      <c r="FN33" s="239"/>
      <c r="FO33" s="239"/>
      <c r="FP33" s="239"/>
      <c r="FQ33" s="239"/>
      <c r="FR33" s="239"/>
      <c r="FS33" s="239"/>
      <c r="FT33" s="239"/>
      <c r="FU33" s="239"/>
      <c r="FV33" s="239"/>
      <c r="FW33" s="239"/>
      <c r="FX33" s="239"/>
      <c r="FY33" s="239"/>
      <c r="FZ33" s="239"/>
      <c r="GA33" s="239"/>
      <c r="GB33" s="239"/>
      <c r="GC33" s="239"/>
      <c r="GD33" s="239"/>
      <c r="GE33" s="239"/>
      <c r="GF33" s="239"/>
      <c r="GG33" s="239"/>
      <c r="GH33" s="239"/>
      <c r="GI33" s="239"/>
      <c r="GJ33" s="239"/>
      <c r="GK33" s="239"/>
      <c r="GL33" s="239"/>
      <c r="GM33" s="239"/>
      <c r="GN33" s="239"/>
      <c r="GO33" s="239"/>
      <c r="GP33" s="239"/>
      <c r="GQ33" s="239"/>
      <c r="GR33" s="239"/>
      <c r="GS33" s="239"/>
      <c r="GT33" s="239"/>
      <c r="GU33" s="239"/>
      <c r="GV33" s="239"/>
      <c r="GW33" s="239"/>
      <c r="GX33" s="239"/>
      <c r="GY33" s="239"/>
      <c r="GZ33" s="239"/>
      <c r="HA33" s="239"/>
      <c r="HB33" s="239"/>
      <c r="HC33" s="239"/>
      <c r="HD33" s="239"/>
      <c r="HE33" s="239"/>
      <c r="HF33" s="239"/>
      <c r="HG33" s="239"/>
      <c r="HH33" s="239"/>
      <c r="HI33" s="239"/>
      <c r="HJ33" s="239"/>
      <c r="HK33" s="239"/>
      <c r="HL33" s="239"/>
      <c r="HM33" s="239"/>
      <c r="HN33" s="239"/>
      <c r="HO33" s="239"/>
      <c r="HP33" s="239"/>
      <c r="HQ33" s="239"/>
      <c r="HR33" s="239"/>
      <c r="HS33" s="239"/>
      <c r="HT33" s="239"/>
      <c r="HU33" s="239"/>
      <c r="HV33" s="239"/>
      <c r="HW33" s="239"/>
      <c r="HX33" s="239"/>
      <c r="HY33" s="239"/>
      <c r="HZ33" s="239"/>
      <c r="IA33" s="239"/>
      <c r="IB33" s="239"/>
      <c r="IC33" s="239"/>
      <c r="ID33" s="239"/>
      <c r="IE33" s="239"/>
      <c r="IF33" s="239"/>
      <c r="IG33" s="239"/>
      <c r="IH33" s="239"/>
      <c r="II33" s="239"/>
      <c r="IJ33" s="239"/>
      <c r="IK33" s="239"/>
      <c r="IL33" s="239"/>
      <c r="IM33" s="239"/>
      <c r="IN33" s="239"/>
      <c r="IO33" s="239"/>
      <c r="IP33" s="239"/>
      <c r="IQ33" s="239"/>
      <c r="IR33" s="239"/>
      <c r="IS33" s="239"/>
    </row>
    <row r="34" spans="1:253" s="228" customFormat="1" ht="21.95" customHeight="1" x14ac:dyDescent="0.25">
      <c r="A34" s="309">
        <v>25</v>
      </c>
      <c r="B34" s="298"/>
      <c r="C34" s="299">
        <v>7214437</v>
      </c>
      <c r="D34" s="303" t="s">
        <v>320</v>
      </c>
      <c r="E34" s="11">
        <v>145</v>
      </c>
      <c r="F34" s="250" t="s">
        <v>16</v>
      </c>
      <c r="G34" s="365"/>
      <c r="H34" s="374">
        <v>8800000</v>
      </c>
      <c r="I34" s="374">
        <v>8800000</v>
      </c>
      <c r="J34" s="374">
        <v>15840000</v>
      </c>
      <c r="K34" s="374">
        <v>8800000</v>
      </c>
      <c r="L34" s="374">
        <v>8800000</v>
      </c>
      <c r="M34" s="374">
        <v>8800000</v>
      </c>
      <c r="N34" s="374">
        <v>8800000</v>
      </c>
      <c r="O34" s="374"/>
      <c r="P34" s="365" t="s">
        <v>435</v>
      </c>
      <c r="Q34" s="365" t="s">
        <v>435</v>
      </c>
      <c r="R34" s="365" t="s">
        <v>435</v>
      </c>
      <c r="S34" s="369">
        <v>68640000</v>
      </c>
      <c r="T34" s="360">
        <v>5720000</v>
      </c>
      <c r="U34" s="385">
        <v>68640000</v>
      </c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39"/>
      <c r="FM34" s="239"/>
      <c r="FN34" s="239"/>
      <c r="FO34" s="239"/>
      <c r="FP34" s="239"/>
      <c r="FQ34" s="239"/>
      <c r="FR34" s="239"/>
      <c r="FS34" s="239"/>
      <c r="FT34" s="239"/>
      <c r="FU34" s="239"/>
      <c r="FV34" s="239"/>
      <c r="FW34" s="239"/>
      <c r="FX34" s="239"/>
      <c r="FY34" s="239"/>
      <c r="FZ34" s="239"/>
      <c r="GA34" s="239"/>
      <c r="GB34" s="239"/>
      <c r="GC34" s="239"/>
      <c r="GD34" s="239"/>
      <c r="GE34" s="239"/>
      <c r="GF34" s="239"/>
      <c r="GG34" s="239"/>
      <c r="GH34" s="239"/>
      <c r="GI34" s="239"/>
      <c r="GJ34" s="239"/>
      <c r="GK34" s="239"/>
      <c r="GL34" s="239"/>
      <c r="GM34" s="239"/>
      <c r="GN34" s="239"/>
      <c r="GO34" s="239"/>
      <c r="GP34" s="239"/>
      <c r="GQ34" s="239"/>
      <c r="GR34" s="239"/>
      <c r="GS34" s="239"/>
      <c r="GT34" s="239"/>
      <c r="GU34" s="239"/>
      <c r="GV34" s="239"/>
      <c r="GW34" s="239"/>
      <c r="GX34" s="239"/>
      <c r="GY34" s="239"/>
      <c r="GZ34" s="239"/>
      <c r="HA34" s="239"/>
      <c r="HB34" s="239"/>
      <c r="HC34" s="239"/>
      <c r="HD34" s="239"/>
      <c r="HE34" s="239"/>
      <c r="HF34" s="239"/>
      <c r="HG34" s="239"/>
      <c r="HH34" s="239"/>
      <c r="HI34" s="239"/>
      <c r="HJ34" s="239"/>
      <c r="HK34" s="239"/>
      <c r="HL34" s="239"/>
      <c r="HM34" s="239"/>
      <c r="HN34" s="239"/>
      <c r="HO34" s="239"/>
      <c r="HP34" s="239"/>
      <c r="HQ34" s="239"/>
      <c r="HR34" s="239"/>
      <c r="HS34" s="239"/>
      <c r="HT34" s="239"/>
      <c r="HU34" s="239"/>
      <c r="HV34" s="239"/>
      <c r="HW34" s="239"/>
      <c r="HX34" s="239"/>
      <c r="HY34" s="239"/>
      <c r="HZ34" s="239"/>
      <c r="IA34" s="239"/>
      <c r="IB34" s="239"/>
      <c r="IC34" s="239"/>
      <c r="ID34" s="239"/>
      <c r="IE34" s="239"/>
      <c r="IF34" s="239"/>
      <c r="IG34" s="239"/>
      <c r="IH34" s="239"/>
      <c r="II34" s="239"/>
      <c r="IJ34" s="239"/>
      <c r="IK34" s="239"/>
      <c r="IL34" s="239"/>
      <c r="IM34" s="239"/>
      <c r="IN34" s="239"/>
      <c r="IO34" s="239"/>
      <c r="IP34" s="239"/>
      <c r="IQ34" s="239"/>
      <c r="IR34" s="239"/>
      <c r="IS34" s="239"/>
    </row>
    <row r="35" spans="1:253" s="239" customFormat="1" ht="21.95" customHeight="1" x14ac:dyDescent="0.25">
      <c r="A35" s="310">
        <v>26</v>
      </c>
      <c r="B35" s="290"/>
      <c r="C35" s="292">
        <v>1205013</v>
      </c>
      <c r="D35" s="291" t="s">
        <v>321</v>
      </c>
      <c r="E35" s="238">
        <v>145</v>
      </c>
      <c r="F35" s="252" t="s">
        <v>16</v>
      </c>
      <c r="G35" s="361">
        <v>9900000</v>
      </c>
      <c r="H35" s="361">
        <v>9900000</v>
      </c>
      <c r="I35" s="361">
        <v>9900000</v>
      </c>
      <c r="J35" s="361">
        <v>17820000</v>
      </c>
      <c r="K35" s="361">
        <v>9900000</v>
      </c>
      <c r="L35" s="361">
        <v>9900000</v>
      </c>
      <c r="M35" s="361">
        <v>9900000</v>
      </c>
      <c r="N35" s="361">
        <v>9900000</v>
      </c>
      <c r="O35" s="361">
        <v>9900000</v>
      </c>
      <c r="P35" s="361">
        <v>9900000</v>
      </c>
      <c r="Q35" s="361">
        <v>9900000</v>
      </c>
      <c r="R35" s="361">
        <v>9900000</v>
      </c>
      <c r="S35" s="366">
        <f t="shared" ref="S35" si="31">SUM(G35:R35)</f>
        <v>126720000</v>
      </c>
      <c r="T35" s="366">
        <f t="shared" ref="T35" si="32">+S35/12</f>
        <v>10560000</v>
      </c>
      <c r="U35" s="386">
        <v>126720000</v>
      </c>
    </row>
    <row r="36" spans="1:253" s="239" customFormat="1" ht="21.95" customHeight="1" thickBot="1" x14ac:dyDescent="0.3">
      <c r="A36" s="310">
        <v>29</v>
      </c>
      <c r="B36" s="275"/>
      <c r="C36" s="306">
        <v>1997665</v>
      </c>
      <c r="D36" s="307" t="s">
        <v>323</v>
      </c>
      <c r="E36" s="238">
        <v>145</v>
      </c>
      <c r="F36" s="252" t="s">
        <v>16</v>
      </c>
      <c r="G36" s="361">
        <v>8800000</v>
      </c>
      <c r="H36" s="361">
        <v>8800000</v>
      </c>
      <c r="I36" s="361">
        <v>8800000</v>
      </c>
      <c r="J36" s="361">
        <v>8800000</v>
      </c>
      <c r="K36" s="361">
        <v>8800000</v>
      </c>
      <c r="L36" s="361">
        <v>8800000</v>
      </c>
      <c r="M36" s="361">
        <v>8800000</v>
      </c>
      <c r="N36" s="361">
        <v>8800000</v>
      </c>
      <c r="O36" s="361">
        <v>8800000</v>
      </c>
      <c r="P36" s="361">
        <v>8800000</v>
      </c>
      <c r="Q36" s="366">
        <v>8800000</v>
      </c>
      <c r="R36" s="366">
        <v>8800000</v>
      </c>
      <c r="S36" s="366">
        <f>SUM(G36:R36)</f>
        <v>105600000</v>
      </c>
      <c r="T36" s="366">
        <f t="shared" ref="T36:T37" si="33">+S36/12</f>
        <v>8800000</v>
      </c>
      <c r="U36" s="385">
        <v>105600000</v>
      </c>
    </row>
    <row r="37" spans="1:253" s="242" customFormat="1" ht="21.95" customHeight="1" x14ac:dyDescent="0.25">
      <c r="A37" s="312">
        <v>30</v>
      </c>
      <c r="B37" s="286"/>
      <c r="C37" s="306">
        <v>1528386</v>
      </c>
      <c r="D37" s="307" t="s">
        <v>322</v>
      </c>
      <c r="E37" s="238">
        <v>145</v>
      </c>
      <c r="F37" s="252" t="s">
        <v>16</v>
      </c>
      <c r="G37" s="361">
        <v>8800000</v>
      </c>
      <c r="H37" s="361">
        <v>8800000</v>
      </c>
      <c r="I37" s="361">
        <v>8800000</v>
      </c>
      <c r="J37" s="361">
        <v>8800000</v>
      </c>
      <c r="K37" s="361">
        <v>8800000</v>
      </c>
      <c r="L37" s="361">
        <v>8800000</v>
      </c>
      <c r="M37" s="361">
        <v>8800000</v>
      </c>
      <c r="N37" s="366">
        <v>8800000</v>
      </c>
      <c r="O37" s="366">
        <v>8800000</v>
      </c>
      <c r="P37" s="366">
        <v>8800000</v>
      </c>
      <c r="Q37" s="366">
        <v>17600000</v>
      </c>
      <c r="R37" s="366">
        <v>8800000</v>
      </c>
      <c r="S37" s="366">
        <f t="shared" ref="S37" si="34">SUM(G37:R37)</f>
        <v>114400000</v>
      </c>
      <c r="T37" s="366">
        <f t="shared" si="33"/>
        <v>9533333.333333334</v>
      </c>
      <c r="U37" s="385">
        <v>114400000</v>
      </c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39"/>
      <c r="EI37" s="239"/>
      <c r="EJ37" s="239"/>
      <c r="EK37" s="239"/>
      <c r="EL37" s="239"/>
      <c r="EM37" s="239"/>
      <c r="EN37" s="239"/>
      <c r="EO37" s="239"/>
      <c r="EP37" s="239"/>
      <c r="EQ37" s="239"/>
      <c r="ER37" s="239"/>
      <c r="ES37" s="239"/>
      <c r="ET37" s="239"/>
      <c r="EU37" s="239"/>
      <c r="EV37" s="239"/>
      <c r="EW37" s="239"/>
      <c r="EX37" s="239"/>
      <c r="EY37" s="239"/>
      <c r="EZ37" s="239"/>
      <c r="FA37" s="239"/>
      <c r="FB37" s="239"/>
      <c r="FC37" s="239"/>
      <c r="FD37" s="239"/>
      <c r="FE37" s="239"/>
      <c r="FF37" s="239"/>
      <c r="FG37" s="239"/>
      <c r="FH37" s="239"/>
      <c r="FI37" s="239"/>
      <c r="FJ37" s="239"/>
      <c r="FK37" s="239"/>
      <c r="FL37" s="239"/>
      <c r="FM37" s="239"/>
      <c r="FN37" s="239"/>
      <c r="FO37" s="239"/>
      <c r="FP37" s="239"/>
      <c r="FQ37" s="239"/>
      <c r="FR37" s="239"/>
      <c r="FS37" s="239"/>
      <c r="FT37" s="239"/>
      <c r="FU37" s="239"/>
      <c r="FV37" s="239"/>
      <c r="FW37" s="239"/>
      <c r="FX37" s="239"/>
      <c r="FY37" s="239"/>
      <c r="FZ37" s="239"/>
      <c r="GA37" s="239"/>
      <c r="GB37" s="239"/>
      <c r="GC37" s="239"/>
      <c r="GD37" s="239"/>
      <c r="GE37" s="239"/>
      <c r="GF37" s="239"/>
      <c r="GG37" s="239"/>
      <c r="GH37" s="239"/>
      <c r="GI37" s="239"/>
      <c r="GJ37" s="239"/>
      <c r="GK37" s="239"/>
      <c r="GL37" s="239"/>
      <c r="GM37" s="239"/>
      <c r="GN37" s="239"/>
      <c r="GO37" s="239"/>
      <c r="GP37" s="239"/>
      <c r="GQ37" s="239"/>
      <c r="GR37" s="239"/>
      <c r="GS37" s="239"/>
      <c r="GT37" s="239"/>
      <c r="GU37" s="239"/>
      <c r="GV37" s="239"/>
      <c r="GW37" s="239"/>
      <c r="GX37" s="239"/>
      <c r="GY37" s="239"/>
      <c r="GZ37" s="239"/>
      <c r="HA37" s="239"/>
      <c r="HB37" s="239"/>
      <c r="HC37" s="239"/>
      <c r="HD37" s="239"/>
      <c r="HE37" s="239"/>
      <c r="HF37" s="239"/>
      <c r="HG37" s="239"/>
      <c r="HH37" s="239"/>
      <c r="HI37" s="239"/>
      <c r="HJ37" s="239"/>
      <c r="HK37" s="239"/>
      <c r="HL37" s="239"/>
      <c r="HM37" s="239"/>
      <c r="HN37" s="239"/>
      <c r="HO37" s="239"/>
      <c r="HP37" s="239"/>
      <c r="HQ37" s="239"/>
      <c r="HR37" s="239"/>
      <c r="HS37" s="239"/>
      <c r="HT37" s="239"/>
      <c r="HU37" s="239"/>
      <c r="HV37" s="239"/>
      <c r="HW37" s="239"/>
      <c r="HX37" s="239"/>
      <c r="HY37" s="239"/>
      <c r="HZ37" s="239"/>
      <c r="IA37" s="239"/>
      <c r="IB37" s="239"/>
      <c r="IC37" s="239"/>
      <c r="ID37" s="239"/>
      <c r="IE37" s="239"/>
      <c r="IF37" s="239"/>
      <c r="IG37" s="239"/>
      <c r="IH37" s="239"/>
      <c r="II37" s="239"/>
      <c r="IJ37" s="239"/>
      <c r="IK37" s="239"/>
      <c r="IL37" s="239"/>
      <c r="IM37" s="239"/>
      <c r="IN37" s="239"/>
      <c r="IO37" s="239"/>
      <c r="IP37" s="239"/>
      <c r="IQ37" s="239"/>
      <c r="IR37" s="239"/>
      <c r="IS37" s="239"/>
    </row>
    <row r="38" spans="1:253" s="242" customFormat="1" ht="21.95" customHeight="1" x14ac:dyDescent="0.25">
      <c r="A38" s="309">
        <v>31</v>
      </c>
      <c r="B38" s="286"/>
      <c r="C38" s="306">
        <v>3949127</v>
      </c>
      <c r="D38" s="307" t="s">
        <v>324</v>
      </c>
      <c r="E38" s="238">
        <v>145</v>
      </c>
      <c r="F38" s="252" t="s">
        <v>16</v>
      </c>
      <c r="G38" s="361">
        <v>4400000</v>
      </c>
      <c r="H38" s="361">
        <v>4400000</v>
      </c>
      <c r="I38" s="361">
        <v>4400000</v>
      </c>
      <c r="J38" s="361">
        <v>4400000</v>
      </c>
      <c r="K38" s="361">
        <v>6000000</v>
      </c>
      <c r="L38" s="361">
        <v>5500000</v>
      </c>
      <c r="M38" s="361">
        <v>5500000</v>
      </c>
      <c r="N38" s="361">
        <v>5500000</v>
      </c>
      <c r="O38" s="361">
        <v>5500000</v>
      </c>
      <c r="P38" s="361">
        <v>5500000</v>
      </c>
      <c r="Q38" s="366">
        <v>6000000</v>
      </c>
      <c r="R38" s="366">
        <v>5500000</v>
      </c>
      <c r="S38" s="366">
        <f t="shared" ref="S38:S39" si="35">SUM(G38:R38)</f>
        <v>62600000</v>
      </c>
      <c r="T38" s="366">
        <f t="shared" ref="T38:T39" si="36">+S38/12</f>
        <v>5216666.666666667</v>
      </c>
      <c r="U38" s="385">
        <v>62600000</v>
      </c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  <c r="EO38" s="239"/>
      <c r="EP38" s="239"/>
      <c r="EQ38" s="239"/>
      <c r="ER38" s="239"/>
      <c r="ES38" s="239"/>
      <c r="ET38" s="239"/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39"/>
      <c r="FF38" s="239"/>
      <c r="FG38" s="239"/>
      <c r="FH38" s="239"/>
      <c r="FI38" s="239"/>
      <c r="FJ38" s="239"/>
      <c r="FK38" s="239"/>
      <c r="FL38" s="239"/>
      <c r="FM38" s="239"/>
      <c r="FN38" s="239"/>
      <c r="FO38" s="239"/>
      <c r="FP38" s="239"/>
      <c r="FQ38" s="239"/>
      <c r="FR38" s="239"/>
      <c r="FS38" s="239"/>
      <c r="FT38" s="239"/>
      <c r="FU38" s="239"/>
      <c r="FV38" s="239"/>
      <c r="FW38" s="239"/>
      <c r="FX38" s="239"/>
      <c r="FY38" s="239"/>
      <c r="FZ38" s="239"/>
      <c r="GA38" s="239"/>
      <c r="GB38" s="239"/>
      <c r="GC38" s="239"/>
      <c r="GD38" s="239"/>
      <c r="GE38" s="239"/>
      <c r="GF38" s="239"/>
      <c r="GG38" s="239"/>
      <c r="GH38" s="239"/>
      <c r="GI38" s="239"/>
      <c r="GJ38" s="239"/>
      <c r="GK38" s="239"/>
      <c r="GL38" s="239"/>
      <c r="GM38" s="239"/>
      <c r="GN38" s="239"/>
      <c r="GO38" s="239"/>
      <c r="GP38" s="239"/>
      <c r="GQ38" s="239"/>
      <c r="GR38" s="239"/>
      <c r="GS38" s="239"/>
      <c r="GT38" s="239"/>
      <c r="GU38" s="239"/>
      <c r="GV38" s="239"/>
      <c r="GW38" s="239"/>
      <c r="GX38" s="239"/>
      <c r="GY38" s="239"/>
      <c r="GZ38" s="239"/>
      <c r="HA38" s="239"/>
      <c r="HB38" s="239"/>
      <c r="HC38" s="239"/>
      <c r="HD38" s="239"/>
      <c r="HE38" s="239"/>
      <c r="HF38" s="239"/>
      <c r="HG38" s="239"/>
      <c r="HH38" s="239"/>
      <c r="HI38" s="239"/>
      <c r="HJ38" s="239"/>
      <c r="HK38" s="239"/>
      <c r="HL38" s="239"/>
      <c r="HM38" s="239"/>
      <c r="HN38" s="239"/>
      <c r="HO38" s="239"/>
      <c r="HP38" s="239"/>
      <c r="HQ38" s="239"/>
      <c r="HR38" s="239"/>
      <c r="HS38" s="239"/>
      <c r="HT38" s="239"/>
      <c r="HU38" s="239"/>
      <c r="HV38" s="239"/>
      <c r="HW38" s="239"/>
      <c r="HX38" s="239"/>
      <c r="HY38" s="239"/>
      <c r="HZ38" s="239"/>
      <c r="IA38" s="239"/>
      <c r="IB38" s="239"/>
      <c r="IC38" s="239"/>
      <c r="ID38" s="239"/>
      <c r="IE38" s="239"/>
      <c r="IF38" s="239"/>
      <c r="IG38" s="239"/>
      <c r="IH38" s="239"/>
      <c r="II38" s="239"/>
      <c r="IJ38" s="239"/>
      <c r="IK38" s="239"/>
      <c r="IL38" s="239"/>
      <c r="IM38" s="239"/>
      <c r="IN38" s="239"/>
      <c r="IO38" s="239"/>
      <c r="IP38" s="239"/>
      <c r="IQ38" s="239"/>
      <c r="IR38" s="239"/>
      <c r="IS38" s="239"/>
    </row>
    <row r="39" spans="1:253" s="242" customFormat="1" ht="21.95" customHeight="1" thickBot="1" x14ac:dyDescent="0.3">
      <c r="A39" s="310">
        <v>32</v>
      </c>
      <c r="B39" s="286"/>
      <c r="C39" s="306">
        <v>1485543</v>
      </c>
      <c r="D39" s="306" t="s">
        <v>325</v>
      </c>
      <c r="E39" s="238">
        <v>145</v>
      </c>
      <c r="F39" s="252" t="s">
        <v>16</v>
      </c>
      <c r="G39" s="361">
        <v>6000000</v>
      </c>
      <c r="H39" s="361">
        <v>6000000</v>
      </c>
      <c r="I39" s="361">
        <v>6000000</v>
      </c>
      <c r="J39" s="361">
        <v>6000000</v>
      </c>
      <c r="K39" s="361">
        <v>6000000</v>
      </c>
      <c r="L39" s="361">
        <v>6000000</v>
      </c>
      <c r="M39" s="361">
        <v>6000000</v>
      </c>
      <c r="N39" s="361">
        <v>6000000</v>
      </c>
      <c r="O39" s="361">
        <v>6000000</v>
      </c>
      <c r="P39" s="361">
        <v>6000000</v>
      </c>
      <c r="Q39" s="361">
        <v>6000000</v>
      </c>
      <c r="R39" s="361">
        <v>6000000</v>
      </c>
      <c r="S39" s="366">
        <f t="shared" si="35"/>
        <v>72000000</v>
      </c>
      <c r="T39" s="366">
        <f t="shared" si="36"/>
        <v>6000000</v>
      </c>
      <c r="U39" s="385">
        <v>72000000</v>
      </c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  <c r="FF39" s="239"/>
      <c r="FG39" s="239"/>
      <c r="FH39" s="239"/>
      <c r="FI39" s="239"/>
      <c r="FJ39" s="239"/>
      <c r="FK39" s="239"/>
      <c r="FL39" s="239"/>
      <c r="FM39" s="239"/>
      <c r="FN39" s="239"/>
      <c r="FO39" s="239"/>
      <c r="FP39" s="239"/>
      <c r="FQ39" s="239"/>
      <c r="FR39" s="239"/>
      <c r="FS39" s="239"/>
      <c r="FT39" s="239"/>
      <c r="FU39" s="239"/>
      <c r="FV39" s="239"/>
      <c r="FW39" s="239"/>
      <c r="FX39" s="239"/>
      <c r="FY39" s="239"/>
      <c r="FZ39" s="239"/>
      <c r="GA39" s="239"/>
      <c r="GB39" s="239"/>
      <c r="GC39" s="239"/>
      <c r="GD39" s="239"/>
      <c r="GE39" s="239"/>
      <c r="GF39" s="239"/>
      <c r="GG39" s="239"/>
      <c r="GH39" s="239"/>
      <c r="GI39" s="239"/>
      <c r="GJ39" s="239"/>
      <c r="GK39" s="239"/>
      <c r="GL39" s="239"/>
      <c r="GM39" s="239"/>
      <c r="GN39" s="239"/>
      <c r="GO39" s="239"/>
      <c r="GP39" s="239"/>
      <c r="GQ39" s="239"/>
      <c r="GR39" s="239"/>
      <c r="GS39" s="239"/>
      <c r="GT39" s="239"/>
      <c r="GU39" s="239"/>
      <c r="GV39" s="239"/>
      <c r="GW39" s="239"/>
      <c r="GX39" s="239"/>
      <c r="GY39" s="239"/>
      <c r="GZ39" s="239"/>
      <c r="HA39" s="239"/>
      <c r="HB39" s="239"/>
      <c r="HC39" s="239"/>
      <c r="HD39" s="239"/>
      <c r="HE39" s="239"/>
      <c r="HF39" s="239"/>
      <c r="HG39" s="239"/>
      <c r="HH39" s="239"/>
      <c r="HI39" s="239"/>
      <c r="HJ39" s="239"/>
      <c r="HK39" s="239"/>
      <c r="HL39" s="239"/>
      <c r="HM39" s="239"/>
      <c r="HN39" s="239"/>
      <c r="HO39" s="239"/>
      <c r="HP39" s="239"/>
      <c r="HQ39" s="239"/>
      <c r="HR39" s="239"/>
      <c r="HS39" s="239"/>
      <c r="HT39" s="239"/>
      <c r="HU39" s="239"/>
      <c r="HV39" s="239"/>
      <c r="HW39" s="239"/>
      <c r="HX39" s="239"/>
      <c r="HY39" s="239"/>
      <c r="HZ39" s="239"/>
      <c r="IA39" s="239"/>
      <c r="IB39" s="239"/>
      <c r="IC39" s="239"/>
      <c r="ID39" s="239"/>
      <c r="IE39" s="239"/>
      <c r="IF39" s="239"/>
      <c r="IG39" s="239"/>
      <c r="IH39" s="239"/>
      <c r="II39" s="239"/>
      <c r="IJ39" s="239"/>
      <c r="IK39" s="239"/>
      <c r="IL39" s="239"/>
      <c r="IM39" s="239"/>
      <c r="IN39" s="239"/>
      <c r="IO39" s="239"/>
      <c r="IP39" s="239"/>
      <c r="IQ39" s="239"/>
      <c r="IR39" s="239"/>
      <c r="IS39" s="239"/>
    </row>
    <row r="40" spans="1:253" s="242" customFormat="1" ht="21.95" customHeight="1" x14ac:dyDescent="0.25">
      <c r="A40" s="312">
        <v>33</v>
      </c>
      <c r="B40" s="286"/>
      <c r="C40" s="306">
        <v>610704</v>
      </c>
      <c r="D40" s="307" t="s">
        <v>326</v>
      </c>
      <c r="E40" s="238">
        <v>145</v>
      </c>
      <c r="F40" s="252" t="s">
        <v>16</v>
      </c>
      <c r="G40" s="361">
        <v>8800000</v>
      </c>
      <c r="H40" s="361">
        <v>8800000</v>
      </c>
      <c r="I40" s="361">
        <v>8800000</v>
      </c>
      <c r="J40" s="361">
        <v>8800000</v>
      </c>
      <c r="K40" s="361">
        <v>8800000</v>
      </c>
      <c r="L40" s="361">
        <v>5000000</v>
      </c>
      <c r="M40" s="361">
        <v>9000000</v>
      </c>
      <c r="N40" s="361">
        <v>7000000</v>
      </c>
      <c r="O40" s="361">
        <v>7000000</v>
      </c>
      <c r="P40" s="361">
        <v>7000000</v>
      </c>
      <c r="Q40" s="361">
        <v>7000000</v>
      </c>
      <c r="R40" s="361">
        <v>7000000</v>
      </c>
      <c r="S40" s="361">
        <f t="shared" ref="S40" si="37">SUM(G40:R40)</f>
        <v>93000000</v>
      </c>
      <c r="T40" s="361">
        <f t="shared" ref="T40:T41" si="38">+S40/12</f>
        <v>7750000</v>
      </c>
      <c r="U40" s="385">
        <v>93000000</v>
      </c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39"/>
      <c r="EI40" s="239"/>
      <c r="EJ40" s="239"/>
      <c r="EK40" s="239"/>
      <c r="EL40" s="239"/>
      <c r="EM40" s="239"/>
      <c r="EN40" s="239"/>
      <c r="EO40" s="239"/>
      <c r="EP40" s="239"/>
      <c r="EQ40" s="239"/>
      <c r="ER40" s="239"/>
      <c r="ES40" s="239"/>
      <c r="ET40" s="239"/>
      <c r="EU40" s="239"/>
      <c r="EV40" s="239"/>
      <c r="EW40" s="239"/>
      <c r="EX40" s="239"/>
      <c r="EY40" s="239"/>
      <c r="EZ40" s="239"/>
      <c r="FA40" s="239"/>
      <c r="FB40" s="239"/>
      <c r="FC40" s="239"/>
      <c r="FD40" s="239"/>
      <c r="FE40" s="239"/>
      <c r="FF40" s="239"/>
      <c r="FG40" s="239"/>
      <c r="FH40" s="239"/>
      <c r="FI40" s="239"/>
      <c r="FJ40" s="239"/>
      <c r="FK40" s="239"/>
      <c r="FL40" s="239"/>
      <c r="FM40" s="239"/>
      <c r="FN40" s="239"/>
      <c r="FO40" s="239"/>
      <c r="FP40" s="239"/>
      <c r="FQ40" s="239"/>
      <c r="FR40" s="239"/>
      <c r="FS40" s="239"/>
      <c r="FT40" s="239"/>
      <c r="FU40" s="239"/>
      <c r="FV40" s="239"/>
      <c r="FW40" s="239"/>
      <c r="FX40" s="239"/>
      <c r="FY40" s="239"/>
      <c r="FZ40" s="239"/>
      <c r="GA40" s="239"/>
      <c r="GB40" s="239"/>
      <c r="GC40" s="239"/>
      <c r="GD40" s="239"/>
      <c r="GE40" s="239"/>
      <c r="GF40" s="239"/>
      <c r="GG40" s="239"/>
      <c r="GH40" s="239"/>
      <c r="GI40" s="239"/>
      <c r="GJ40" s="239"/>
      <c r="GK40" s="239"/>
      <c r="GL40" s="239"/>
      <c r="GM40" s="239"/>
      <c r="GN40" s="239"/>
      <c r="GO40" s="239"/>
      <c r="GP40" s="239"/>
      <c r="GQ40" s="239"/>
      <c r="GR40" s="239"/>
      <c r="GS40" s="239"/>
      <c r="GT40" s="239"/>
      <c r="GU40" s="239"/>
      <c r="GV40" s="239"/>
      <c r="GW40" s="239"/>
      <c r="GX40" s="239"/>
      <c r="GY40" s="239"/>
      <c r="GZ40" s="239"/>
      <c r="HA40" s="239"/>
      <c r="HB40" s="239"/>
      <c r="HC40" s="239"/>
      <c r="HD40" s="239"/>
      <c r="HE40" s="239"/>
      <c r="HF40" s="239"/>
      <c r="HG40" s="239"/>
      <c r="HH40" s="239"/>
      <c r="HI40" s="239"/>
      <c r="HJ40" s="239"/>
      <c r="HK40" s="239"/>
      <c r="HL40" s="239"/>
      <c r="HM40" s="239"/>
      <c r="HN40" s="239"/>
      <c r="HO40" s="239"/>
      <c r="HP40" s="239"/>
      <c r="HQ40" s="239"/>
      <c r="HR40" s="239"/>
      <c r="HS40" s="239"/>
      <c r="HT40" s="239"/>
      <c r="HU40" s="239"/>
      <c r="HV40" s="239"/>
      <c r="HW40" s="239"/>
      <c r="HX40" s="239"/>
      <c r="HY40" s="239"/>
      <c r="HZ40" s="239"/>
      <c r="IA40" s="239"/>
      <c r="IB40" s="239"/>
      <c r="IC40" s="239"/>
      <c r="ID40" s="239"/>
      <c r="IE40" s="239"/>
      <c r="IF40" s="239"/>
      <c r="IG40" s="239"/>
      <c r="IH40" s="239"/>
      <c r="II40" s="239"/>
      <c r="IJ40" s="239"/>
      <c r="IK40" s="239"/>
      <c r="IL40" s="239"/>
      <c r="IM40" s="239"/>
      <c r="IN40" s="239"/>
      <c r="IO40" s="239"/>
      <c r="IP40" s="239"/>
      <c r="IQ40" s="239"/>
      <c r="IR40" s="239"/>
      <c r="IS40" s="239"/>
    </row>
    <row r="41" spans="1:253" s="242" customFormat="1" ht="21.95" customHeight="1" x14ac:dyDescent="0.25">
      <c r="A41" s="309">
        <v>34</v>
      </c>
      <c r="B41" s="286"/>
      <c r="C41" s="306">
        <v>1360847</v>
      </c>
      <c r="D41" s="306" t="s">
        <v>327</v>
      </c>
      <c r="E41" s="238">
        <v>145</v>
      </c>
      <c r="F41" s="252" t="s">
        <v>16</v>
      </c>
      <c r="G41" s="361">
        <v>7700000</v>
      </c>
      <c r="H41" s="361">
        <v>7700000</v>
      </c>
      <c r="I41" s="361">
        <v>7700000</v>
      </c>
      <c r="J41" s="361">
        <v>13860000</v>
      </c>
      <c r="K41" s="361">
        <v>7700000</v>
      </c>
      <c r="L41" s="361">
        <v>5500000</v>
      </c>
      <c r="M41" s="361">
        <v>5500000</v>
      </c>
      <c r="N41" s="361">
        <v>5500000</v>
      </c>
      <c r="O41" s="361">
        <v>5500000</v>
      </c>
      <c r="P41" s="361">
        <v>5500000</v>
      </c>
      <c r="Q41" s="366">
        <v>5500000</v>
      </c>
      <c r="R41" s="366">
        <v>5500000</v>
      </c>
      <c r="S41" s="366">
        <f>SUM(G41:R41)</f>
        <v>83160000</v>
      </c>
      <c r="T41" s="366">
        <f t="shared" si="38"/>
        <v>6930000</v>
      </c>
      <c r="U41" s="361">
        <v>83160000</v>
      </c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  <c r="FF41" s="239"/>
      <c r="FG41" s="239"/>
      <c r="FH41" s="239"/>
      <c r="FI41" s="239"/>
      <c r="FJ41" s="239"/>
      <c r="FK41" s="239"/>
      <c r="FL41" s="239"/>
      <c r="FM41" s="239"/>
      <c r="FN41" s="239"/>
      <c r="FO41" s="239"/>
      <c r="FP41" s="239"/>
      <c r="FQ41" s="239"/>
      <c r="FR41" s="239"/>
      <c r="FS41" s="239"/>
      <c r="FT41" s="239"/>
      <c r="FU41" s="239"/>
      <c r="FV41" s="239"/>
      <c r="FW41" s="239"/>
      <c r="FX41" s="239"/>
      <c r="FY41" s="239"/>
      <c r="FZ41" s="239"/>
      <c r="GA41" s="239"/>
      <c r="GB41" s="239"/>
      <c r="GC41" s="239"/>
      <c r="GD41" s="239"/>
      <c r="GE41" s="239"/>
      <c r="GF41" s="239"/>
      <c r="GG41" s="239"/>
      <c r="GH41" s="239"/>
      <c r="GI41" s="239"/>
      <c r="GJ41" s="239"/>
      <c r="GK41" s="239"/>
      <c r="GL41" s="239"/>
      <c r="GM41" s="239"/>
      <c r="GN41" s="239"/>
      <c r="GO41" s="239"/>
      <c r="GP41" s="239"/>
      <c r="GQ41" s="239"/>
      <c r="GR41" s="239"/>
      <c r="GS41" s="239"/>
      <c r="GT41" s="239"/>
      <c r="GU41" s="239"/>
      <c r="GV41" s="239"/>
      <c r="GW41" s="239"/>
      <c r="GX41" s="239"/>
      <c r="GY41" s="239"/>
      <c r="GZ41" s="239"/>
      <c r="HA41" s="239"/>
      <c r="HB41" s="239"/>
      <c r="HC41" s="239"/>
      <c r="HD41" s="239"/>
      <c r="HE41" s="239"/>
      <c r="HF41" s="239"/>
      <c r="HG41" s="239"/>
      <c r="HH41" s="239"/>
      <c r="HI41" s="239"/>
      <c r="HJ41" s="239"/>
      <c r="HK41" s="239"/>
      <c r="HL41" s="239"/>
      <c r="HM41" s="239"/>
      <c r="HN41" s="239"/>
      <c r="HO41" s="239"/>
      <c r="HP41" s="239"/>
      <c r="HQ41" s="239"/>
      <c r="HR41" s="239"/>
      <c r="HS41" s="239"/>
      <c r="HT41" s="239"/>
      <c r="HU41" s="239"/>
      <c r="HV41" s="239"/>
      <c r="HW41" s="239"/>
      <c r="HX41" s="239"/>
      <c r="HY41" s="239"/>
      <c r="HZ41" s="239"/>
      <c r="IA41" s="239"/>
      <c r="IB41" s="239"/>
      <c r="IC41" s="239"/>
      <c r="ID41" s="239"/>
      <c r="IE41" s="239"/>
      <c r="IF41" s="239"/>
      <c r="IG41" s="239"/>
      <c r="IH41" s="239"/>
      <c r="II41" s="239"/>
      <c r="IJ41" s="239"/>
      <c r="IK41" s="239"/>
      <c r="IL41" s="239"/>
      <c r="IM41" s="239"/>
      <c r="IN41" s="239"/>
      <c r="IO41" s="239"/>
      <c r="IP41" s="239"/>
      <c r="IQ41" s="239"/>
      <c r="IR41" s="239"/>
      <c r="IS41" s="239"/>
    </row>
    <row r="42" spans="1:253" s="242" customFormat="1" ht="21.95" customHeight="1" thickBot="1" x14ac:dyDescent="0.3">
      <c r="A42" s="310">
        <v>35</v>
      </c>
      <c r="B42" s="286"/>
      <c r="C42" s="306">
        <v>1001434</v>
      </c>
      <c r="D42" s="306" t="s">
        <v>328</v>
      </c>
      <c r="E42" s="238">
        <v>145</v>
      </c>
      <c r="F42" s="252" t="s">
        <v>16</v>
      </c>
      <c r="G42" s="361">
        <v>8800000</v>
      </c>
      <c r="H42" s="361">
        <v>8800000</v>
      </c>
      <c r="I42" s="361">
        <v>8800000</v>
      </c>
      <c r="J42" s="361">
        <v>8800000</v>
      </c>
      <c r="K42" s="361">
        <v>8800000</v>
      </c>
      <c r="L42" s="361">
        <v>5000000</v>
      </c>
      <c r="M42" s="361">
        <v>5000000</v>
      </c>
      <c r="N42" s="361">
        <v>5000000</v>
      </c>
      <c r="O42" s="361">
        <v>5000000</v>
      </c>
      <c r="P42" s="361">
        <v>5000000</v>
      </c>
      <c r="Q42" s="366">
        <v>5000000</v>
      </c>
      <c r="R42" s="366">
        <v>5000000</v>
      </c>
      <c r="S42" s="366">
        <f t="shared" ref="S42" si="39">SUM(G42:R42)</f>
        <v>79000000</v>
      </c>
      <c r="T42" s="366">
        <f t="shared" ref="T42:T57" si="40">+S42/12</f>
        <v>6583333.333333333</v>
      </c>
      <c r="U42" s="385">
        <v>79000000</v>
      </c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39"/>
      <c r="EI42" s="239"/>
      <c r="EJ42" s="239"/>
      <c r="EK42" s="239"/>
      <c r="EL42" s="239"/>
      <c r="EM42" s="239"/>
      <c r="EN42" s="239"/>
      <c r="EO42" s="239"/>
      <c r="EP42" s="239"/>
      <c r="EQ42" s="239"/>
      <c r="ER42" s="239"/>
      <c r="ES42" s="239"/>
      <c r="ET42" s="239"/>
      <c r="EU42" s="239"/>
      <c r="EV42" s="239"/>
      <c r="EW42" s="239"/>
      <c r="EX42" s="239"/>
      <c r="EY42" s="239"/>
      <c r="EZ42" s="239"/>
      <c r="FA42" s="239"/>
      <c r="FB42" s="239"/>
      <c r="FC42" s="239"/>
      <c r="FD42" s="239"/>
      <c r="FE42" s="239"/>
      <c r="FF42" s="239"/>
      <c r="FG42" s="239"/>
      <c r="FH42" s="239"/>
      <c r="FI42" s="239"/>
      <c r="FJ42" s="239"/>
      <c r="FK42" s="239"/>
      <c r="FL42" s="239"/>
      <c r="FM42" s="239"/>
      <c r="FN42" s="239"/>
      <c r="FO42" s="239"/>
      <c r="FP42" s="239"/>
      <c r="FQ42" s="239"/>
      <c r="FR42" s="239"/>
      <c r="FS42" s="239"/>
      <c r="FT42" s="239"/>
      <c r="FU42" s="239"/>
      <c r="FV42" s="239"/>
      <c r="FW42" s="239"/>
      <c r="FX42" s="239"/>
      <c r="FY42" s="239"/>
      <c r="FZ42" s="239"/>
      <c r="GA42" s="239"/>
      <c r="GB42" s="239"/>
      <c r="GC42" s="239"/>
      <c r="GD42" s="239"/>
      <c r="GE42" s="239"/>
      <c r="GF42" s="239"/>
      <c r="GG42" s="239"/>
      <c r="GH42" s="239"/>
      <c r="GI42" s="239"/>
      <c r="GJ42" s="239"/>
      <c r="GK42" s="239"/>
      <c r="GL42" s="239"/>
      <c r="GM42" s="239"/>
      <c r="GN42" s="239"/>
      <c r="GO42" s="239"/>
      <c r="GP42" s="239"/>
      <c r="GQ42" s="239"/>
      <c r="GR42" s="239"/>
      <c r="GS42" s="239"/>
      <c r="GT42" s="239"/>
      <c r="GU42" s="239"/>
      <c r="GV42" s="239"/>
      <c r="GW42" s="239"/>
      <c r="GX42" s="239"/>
      <c r="GY42" s="239"/>
      <c r="GZ42" s="239"/>
      <c r="HA42" s="239"/>
      <c r="HB42" s="239"/>
      <c r="HC42" s="239"/>
      <c r="HD42" s="239"/>
      <c r="HE42" s="239"/>
      <c r="HF42" s="239"/>
      <c r="HG42" s="239"/>
      <c r="HH42" s="239"/>
      <c r="HI42" s="239"/>
      <c r="HJ42" s="239"/>
      <c r="HK42" s="239"/>
      <c r="HL42" s="239"/>
      <c r="HM42" s="239"/>
      <c r="HN42" s="239"/>
      <c r="HO42" s="239"/>
      <c r="HP42" s="239"/>
      <c r="HQ42" s="239"/>
      <c r="HR42" s="239"/>
      <c r="HS42" s="239"/>
      <c r="HT42" s="239"/>
      <c r="HU42" s="239"/>
      <c r="HV42" s="239"/>
      <c r="HW42" s="239"/>
      <c r="HX42" s="239"/>
      <c r="HY42" s="239"/>
      <c r="HZ42" s="239"/>
      <c r="IA42" s="239"/>
      <c r="IB42" s="239"/>
      <c r="IC42" s="239"/>
      <c r="ID42" s="239"/>
      <c r="IE42" s="239"/>
      <c r="IF42" s="239"/>
      <c r="IG42" s="239"/>
      <c r="IH42" s="239"/>
      <c r="II42" s="239"/>
      <c r="IJ42" s="239"/>
      <c r="IK42" s="239"/>
      <c r="IL42" s="239"/>
      <c r="IM42" s="239"/>
      <c r="IN42" s="239"/>
      <c r="IO42" s="239"/>
      <c r="IP42" s="239"/>
      <c r="IQ42" s="239"/>
      <c r="IR42" s="239"/>
      <c r="IS42" s="239"/>
    </row>
    <row r="43" spans="1:253" s="242" customFormat="1" ht="21.95" customHeight="1" x14ac:dyDescent="0.25">
      <c r="A43" s="312">
        <v>36</v>
      </c>
      <c r="B43" s="286"/>
      <c r="C43" s="306">
        <v>1155673</v>
      </c>
      <c r="D43" s="306" t="s">
        <v>329</v>
      </c>
      <c r="E43" s="238">
        <v>145</v>
      </c>
      <c r="F43" s="252" t="s">
        <v>16</v>
      </c>
      <c r="G43" s="365">
        <v>8800000</v>
      </c>
      <c r="H43" s="365">
        <v>8800000</v>
      </c>
      <c r="I43" s="365">
        <v>8800000</v>
      </c>
      <c r="J43" s="365">
        <v>8800000</v>
      </c>
      <c r="K43" s="365">
        <v>8800000</v>
      </c>
      <c r="L43" s="365">
        <v>8800000</v>
      </c>
      <c r="M43" s="365" t="s">
        <v>435</v>
      </c>
      <c r="N43" s="365" t="s">
        <v>435</v>
      </c>
      <c r="O43" s="365" t="s">
        <v>435</v>
      </c>
      <c r="P43" s="365" t="s">
        <v>435</v>
      </c>
      <c r="Q43" s="365" t="s">
        <v>435</v>
      </c>
      <c r="R43" s="365" t="s">
        <v>435</v>
      </c>
      <c r="S43" s="365" t="s">
        <v>435</v>
      </c>
      <c r="T43" s="365" t="s">
        <v>435</v>
      </c>
      <c r="U43" s="385">
        <v>57200000</v>
      </c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  <c r="FE43" s="239"/>
      <c r="FF43" s="239"/>
      <c r="FG43" s="239"/>
      <c r="FH43" s="239"/>
      <c r="FI43" s="239"/>
      <c r="FJ43" s="239"/>
      <c r="FK43" s="239"/>
      <c r="FL43" s="239"/>
      <c r="FM43" s="239"/>
      <c r="FN43" s="239"/>
      <c r="FO43" s="239"/>
      <c r="FP43" s="239"/>
      <c r="FQ43" s="239"/>
      <c r="FR43" s="239"/>
      <c r="FS43" s="239"/>
      <c r="FT43" s="239"/>
      <c r="FU43" s="239"/>
      <c r="FV43" s="239"/>
      <c r="FW43" s="239"/>
      <c r="FX43" s="239"/>
      <c r="FY43" s="239"/>
      <c r="FZ43" s="239"/>
      <c r="GA43" s="239"/>
      <c r="GB43" s="239"/>
      <c r="GC43" s="239"/>
      <c r="GD43" s="239"/>
      <c r="GE43" s="239"/>
      <c r="GF43" s="239"/>
      <c r="GG43" s="239"/>
      <c r="GH43" s="239"/>
      <c r="GI43" s="239"/>
      <c r="GJ43" s="239"/>
      <c r="GK43" s="239"/>
      <c r="GL43" s="239"/>
      <c r="GM43" s="239"/>
      <c r="GN43" s="239"/>
      <c r="GO43" s="239"/>
      <c r="GP43" s="239"/>
      <c r="GQ43" s="239"/>
      <c r="GR43" s="239"/>
      <c r="GS43" s="239"/>
      <c r="GT43" s="239"/>
      <c r="GU43" s="239"/>
      <c r="GV43" s="239"/>
      <c r="GW43" s="239"/>
      <c r="GX43" s="239"/>
      <c r="GY43" s="239"/>
      <c r="GZ43" s="239"/>
      <c r="HA43" s="239"/>
      <c r="HB43" s="239"/>
      <c r="HC43" s="239"/>
      <c r="HD43" s="239"/>
      <c r="HE43" s="239"/>
      <c r="HF43" s="239"/>
      <c r="HG43" s="239"/>
      <c r="HH43" s="239"/>
      <c r="HI43" s="239"/>
      <c r="HJ43" s="239"/>
      <c r="HK43" s="239"/>
      <c r="HL43" s="239"/>
      <c r="HM43" s="239"/>
      <c r="HN43" s="239"/>
      <c r="HO43" s="239"/>
      <c r="HP43" s="239"/>
      <c r="HQ43" s="239"/>
      <c r="HR43" s="239"/>
      <c r="HS43" s="239"/>
      <c r="HT43" s="239"/>
      <c r="HU43" s="239"/>
      <c r="HV43" s="239"/>
      <c r="HW43" s="239"/>
      <c r="HX43" s="239"/>
      <c r="HY43" s="239"/>
      <c r="HZ43" s="239"/>
      <c r="IA43" s="239"/>
      <c r="IB43" s="239"/>
      <c r="IC43" s="239"/>
      <c r="ID43" s="239"/>
      <c r="IE43" s="239"/>
      <c r="IF43" s="239"/>
      <c r="IG43" s="239"/>
      <c r="IH43" s="239"/>
      <c r="II43" s="239"/>
      <c r="IJ43" s="239"/>
      <c r="IK43" s="239"/>
      <c r="IL43" s="239"/>
      <c r="IM43" s="239"/>
      <c r="IN43" s="239"/>
      <c r="IO43" s="239"/>
      <c r="IP43" s="239"/>
      <c r="IQ43" s="239"/>
      <c r="IR43" s="239"/>
      <c r="IS43" s="239"/>
    </row>
    <row r="44" spans="1:253" s="242" customFormat="1" ht="21.95" customHeight="1" x14ac:dyDescent="0.25">
      <c r="A44" s="309">
        <v>37</v>
      </c>
      <c r="B44" s="286"/>
      <c r="C44" s="306">
        <v>3720437</v>
      </c>
      <c r="D44" s="308" t="s">
        <v>330</v>
      </c>
      <c r="E44" s="7">
        <v>145</v>
      </c>
      <c r="F44" s="249" t="s">
        <v>16</v>
      </c>
      <c r="G44" s="361">
        <v>7250000</v>
      </c>
      <c r="H44" s="361">
        <v>7250000</v>
      </c>
      <c r="I44" s="361">
        <v>7250000</v>
      </c>
      <c r="J44" s="361">
        <v>7250000</v>
      </c>
      <c r="K44" s="361">
        <v>7250000</v>
      </c>
      <c r="L44" s="361">
        <v>7250000</v>
      </c>
      <c r="M44" s="361">
        <v>7250000</v>
      </c>
      <c r="N44" s="361">
        <v>7250000</v>
      </c>
      <c r="O44" s="361">
        <v>7250000</v>
      </c>
      <c r="P44" s="361">
        <v>7250000</v>
      </c>
      <c r="Q44" s="361">
        <v>7250000</v>
      </c>
      <c r="R44" s="361">
        <v>7250000</v>
      </c>
      <c r="S44" s="361">
        <f t="shared" ref="S44" si="41">SUM(G44:R44)</f>
        <v>87000000</v>
      </c>
      <c r="T44" s="366">
        <f t="shared" si="40"/>
        <v>7250000</v>
      </c>
      <c r="U44" s="385">
        <v>87000000</v>
      </c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  <c r="FE44" s="239"/>
      <c r="FF44" s="239"/>
      <c r="FG44" s="239"/>
      <c r="FH44" s="239"/>
      <c r="FI44" s="239"/>
      <c r="FJ44" s="239"/>
      <c r="FK44" s="239"/>
      <c r="FL44" s="239"/>
      <c r="FM44" s="239"/>
      <c r="FN44" s="239"/>
      <c r="FO44" s="239"/>
      <c r="FP44" s="239"/>
      <c r="FQ44" s="239"/>
      <c r="FR44" s="239"/>
      <c r="FS44" s="239"/>
      <c r="FT44" s="239"/>
      <c r="FU44" s="239"/>
      <c r="FV44" s="239"/>
      <c r="FW44" s="239"/>
      <c r="FX44" s="239"/>
      <c r="FY44" s="239"/>
      <c r="FZ44" s="239"/>
      <c r="GA44" s="239"/>
      <c r="GB44" s="239"/>
      <c r="GC44" s="239"/>
      <c r="GD44" s="239"/>
      <c r="GE44" s="239"/>
      <c r="GF44" s="239"/>
      <c r="GG44" s="239"/>
      <c r="GH44" s="239"/>
      <c r="GI44" s="239"/>
      <c r="GJ44" s="239"/>
      <c r="GK44" s="239"/>
      <c r="GL44" s="239"/>
      <c r="GM44" s="239"/>
      <c r="GN44" s="239"/>
      <c r="GO44" s="239"/>
      <c r="GP44" s="239"/>
      <c r="GQ44" s="239"/>
      <c r="GR44" s="239"/>
      <c r="GS44" s="239"/>
      <c r="GT44" s="239"/>
      <c r="GU44" s="239"/>
      <c r="GV44" s="239"/>
      <c r="GW44" s="239"/>
      <c r="GX44" s="239"/>
      <c r="GY44" s="239"/>
      <c r="GZ44" s="239"/>
      <c r="HA44" s="239"/>
      <c r="HB44" s="239"/>
      <c r="HC44" s="239"/>
      <c r="HD44" s="239"/>
      <c r="HE44" s="239"/>
      <c r="HF44" s="239"/>
      <c r="HG44" s="239"/>
      <c r="HH44" s="239"/>
      <c r="HI44" s="239"/>
      <c r="HJ44" s="239"/>
      <c r="HK44" s="239"/>
      <c r="HL44" s="239"/>
      <c r="HM44" s="239"/>
      <c r="HN44" s="239"/>
      <c r="HO44" s="239"/>
      <c r="HP44" s="239"/>
      <c r="HQ44" s="239"/>
      <c r="HR44" s="239"/>
      <c r="HS44" s="239"/>
      <c r="HT44" s="239"/>
      <c r="HU44" s="239"/>
      <c r="HV44" s="239"/>
      <c r="HW44" s="239"/>
      <c r="HX44" s="239"/>
      <c r="HY44" s="239"/>
      <c r="HZ44" s="239"/>
      <c r="IA44" s="239"/>
      <c r="IB44" s="239"/>
      <c r="IC44" s="239"/>
      <c r="ID44" s="239"/>
      <c r="IE44" s="239"/>
      <c r="IF44" s="239"/>
      <c r="IG44" s="239"/>
      <c r="IH44" s="239"/>
      <c r="II44" s="239"/>
      <c r="IJ44" s="239"/>
      <c r="IK44" s="239"/>
      <c r="IL44" s="239"/>
      <c r="IM44" s="239"/>
      <c r="IN44" s="239"/>
      <c r="IO44" s="239"/>
      <c r="IP44" s="239"/>
      <c r="IQ44" s="239"/>
      <c r="IR44" s="239"/>
      <c r="IS44" s="239"/>
    </row>
    <row r="45" spans="1:253" s="242" customFormat="1" ht="21.95" customHeight="1" x14ac:dyDescent="0.25">
      <c r="A45" s="310">
        <v>38</v>
      </c>
      <c r="B45" s="286"/>
      <c r="C45" s="306">
        <v>2237466</v>
      </c>
      <c r="D45" s="308" t="s">
        <v>331</v>
      </c>
      <c r="E45" s="7">
        <v>111</v>
      </c>
      <c r="F45" s="249" t="s">
        <v>11</v>
      </c>
      <c r="G45" s="361">
        <v>5000000</v>
      </c>
      <c r="H45" s="361">
        <v>5000000</v>
      </c>
      <c r="I45" s="361">
        <v>5000000</v>
      </c>
      <c r="J45" s="361">
        <v>5000000</v>
      </c>
      <c r="K45" s="361">
        <v>5000000</v>
      </c>
      <c r="L45" s="361">
        <v>5000000</v>
      </c>
      <c r="M45" s="361">
        <v>5000000</v>
      </c>
      <c r="N45" s="361">
        <v>5000000</v>
      </c>
      <c r="O45" s="361">
        <v>5000000</v>
      </c>
      <c r="P45" s="361">
        <v>5000000</v>
      </c>
      <c r="Q45" s="361">
        <v>5000000</v>
      </c>
      <c r="R45" s="361">
        <v>5000000</v>
      </c>
      <c r="S45" s="366">
        <f t="shared" ref="S45" si="42">SUM(G45:R45)</f>
        <v>60000000</v>
      </c>
      <c r="T45" s="366">
        <f t="shared" si="40"/>
        <v>5000000</v>
      </c>
      <c r="U45" s="385">
        <v>60000000</v>
      </c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39"/>
      <c r="EI45" s="239"/>
      <c r="EJ45" s="239"/>
      <c r="EK45" s="239"/>
      <c r="EL45" s="239"/>
      <c r="EM45" s="239"/>
      <c r="EN45" s="239"/>
      <c r="EO45" s="239"/>
      <c r="EP45" s="239"/>
      <c r="EQ45" s="239"/>
      <c r="ER45" s="239"/>
      <c r="ES45" s="239"/>
      <c r="ET45" s="239"/>
      <c r="EU45" s="239"/>
      <c r="EV45" s="239"/>
      <c r="EW45" s="239"/>
      <c r="EX45" s="239"/>
      <c r="EY45" s="239"/>
      <c r="EZ45" s="239"/>
      <c r="FA45" s="239"/>
      <c r="FB45" s="239"/>
      <c r="FC45" s="239"/>
      <c r="FD45" s="239"/>
      <c r="FE45" s="239"/>
      <c r="FF45" s="239"/>
      <c r="FG45" s="239"/>
      <c r="FH45" s="239"/>
      <c r="FI45" s="239"/>
      <c r="FJ45" s="239"/>
      <c r="FK45" s="239"/>
      <c r="FL45" s="239"/>
      <c r="FM45" s="239"/>
      <c r="FN45" s="239"/>
      <c r="FO45" s="239"/>
      <c r="FP45" s="239"/>
      <c r="FQ45" s="239"/>
      <c r="FR45" s="239"/>
      <c r="FS45" s="239"/>
      <c r="FT45" s="239"/>
      <c r="FU45" s="239"/>
      <c r="FV45" s="239"/>
      <c r="FW45" s="239"/>
      <c r="FX45" s="239"/>
      <c r="FY45" s="239"/>
      <c r="FZ45" s="239"/>
      <c r="GA45" s="239"/>
      <c r="GB45" s="239"/>
      <c r="GC45" s="239"/>
      <c r="GD45" s="239"/>
      <c r="GE45" s="239"/>
      <c r="GF45" s="239"/>
      <c r="GG45" s="239"/>
      <c r="GH45" s="239"/>
      <c r="GI45" s="239"/>
      <c r="GJ45" s="239"/>
      <c r="GK45" s="239"/>
      <c r="GL45" s="239"/>
      <c r="GM45" s="239"/>
      <c r="GN45" s="239"/>
      <c r="GO45" s="239"/>
      <c r="GP45" s="239"/>
      <c r="GQ45" s="239"/>
      <c r="GR45" s="239"/>
      <c r="GS45" s="239"/>
      <c r="GT45" s="239"/>
      <c r="GU45" s="239"/>
      <c r="GV45" s="239"/>
      <c r="GW45" s="239"/>
      <c r="GX45" s="239"/>
      <c r="GY45" s="239"/>
      <c r="GZ45" s="239"/>
      <c r="HA45" s="239"/>
      <c r="HB45" s="239"/>
      <c r="HC45" s="239"/>
      <c r="HD45" s="239"/>
      <c r="HE45" s="239"/>
      <c r="HF45" s="239"/>
      <c r="HG45" s="239"/>
      <c r="HH45" s="239"/>
      <c r="HI45" s="239"/>
      <c r="HJ45" s="239"/>
      <c r="HK45" s="239"/>
      <c r="HL45" s="239"/>
      <c r="HM45" s="239"/>
      <c r="HN45" s="239"/>
      <c r="HO45" s="239"/>
      <c r="HP45" s="239"/>
      <c r="HQ45" s="239"/>
      <c r="HR45" s="239"/>
      <c r="HS45" s="239"/>
      <c r="HT45" s="239"/>
      <c r="HU45" s="239"/>
      <c r="HV45" s="239"/>
      <c r="HW45" s="239"/>
      <c r="HX45" s="239"/>
      <c r="HY45" s="239"/>
      <c r="HZ45" s="239"/>
      <c r="IA45" s="239"/>
      <c r="IB45" s="239"/>
      <c r="IC45" s="239"/>
      <c r="ID45" s="239"/>
      <c r="IE45" s="239"/>
      <c r="IF45" s="239"/>
      <c r="IG45" s="239"/>
      <c r="IH45" s="239"/>
      <c r="II45" s="239"/>
      <c r="IJ45" s="239"/>
      <c r="IK45" s="239"/>
      <c r="IL45" s="239"/>
      <c r="IM45" s="239"/>
      <c r="IN45" s="239"/>
      <c r="IO45" s="239"/>
      <c r="IP45" s="239"/>
      <c r="IQ45" s="239"/>
      <c r="IR45" s="239"/>
      <c r="IS45" s="239"/>
    </row>
    <row r="46" spans="1:253" s="228" customFormat="1" ht="23.25" customHeight="1" x14ac:dyDescent="0.25">
      <c r="A46" s="309">
        <v>40</v>
      </c>
      <c r="B46" s="230"/>
      <c r="C46" s="264">
        <v>6135319</v>
      </c>
      <c r="D46" s="257" t="s">
        <v>332</v>
      </c>
      <c r="E46" s="7">
        <v>144</v>
      </c>
      <c r="F46" s="249" t="s">
        <v>11</v>
      </c>
      <c r="G46" s="365">
        <v>3500000</v>
      </c>
      <c r="H46" s="365">
        <v>3500000</v>
      </c>
      <c r="I46" s="365">
        <v>3500000</v>
      </c>
      <c r="J46" s="365">
        <v>3500000</v>
      </c>
      <c r="K46" s="365">
        <v>3500000</v>
      </c>
      <c r="L46" s="365">
        <v>3000000</v>
      </c>
      <c r="M46" s="365">
        <v>3000000</v>
      </c>
      <c r="N46" s="365" t="s">
        <v>435</v>
      </c>
      <c r="O46" s="365" t="s">
        <v>435</v>
      </c>
      <c r="P46" s="365" t="s">
        <v>435</v>
      </c>
      <c r="Q46" s="365" t="s">
        <v>435</v>
      </c>
      <c r="R46" s="365" t="s">
        <v>435</v>
      </c>
      <c r="S46" s="365" t="s">
        <v>435</v>
      </c>
      <c r="T46" s="365" t="s">
        <v>435</v>
      </c>
      <c r="U46" s="354">
        <v>46593000</v>
      </c>
    </row>
    <row r="47" spans="1:253" s="228" customFormat="1" ht="23.25" customHeight="1" thickBot="1" x14ac:dyDescent="0.3">
      <c r="A47" s="310">
        <v>41</v>
      </c>
      <c r="B47" s="236"/>
      <c r="C47" s="264">
        <v>2242880</v>
      </c>
      <c r="D47" s="257" t="s">
        <v>333</v>
      </c>
      <c r="E47" s="7">
        <v>144</v>
      </c>
      <c r="F47" s="249" t="s">
        <v>11</v>
      </c>
      <c r="G47" s="365">
        <v>7000000</v>
      </c>
      <c r="H47" s="365">
        <v>7000000</v>
      </c>
      <c r="I47" s="365">
        <v>7000000</v>
      </c>
      <c r="J47" s="365" t="s">
        <v>435</v>
      </c>
      <c r="K47" s="365" t="s">
        <v>435</v>
      </c>
      <c r="L47" s="365" t="s">
        <v>435</v>
      </c>
      <c r="M47" s="365" t="s">
        <v>435</v>
      </c>
      <c r="N47" s="365" t="s">
        <v>435</v>
      </c>
      <c r="O47" s="365" t="s">
        <v>435</v>
      </c>
      <c r="P47" s="365" t="s">
        <v>435</v>
      </c>
      <c r="Q47" s="365" t="s">
        <v>435</v>
      </c>
      <c r="R47" s="365" t="s">
        <v>435</v>
      </c>
      <c r="S47" s="365" t="s">
        <v>435</v>
      </c>
      <c r="T47" s="365" t="s">
        <v>435</v>
      </c>
      <c r="U47" s="365" t="s">
        <v>435</v>
      </c>
    </row>
    <row r="48" spans="1:253" s="228" customFormat="1" ht="23.25" customHeight="1" x14ac:dyDescent="0.25">
      <c r="A48" s="312">
        <v>42</v>
      </c>
      <c r="B48" s="236"/>
      <c r="C48" s="264">
        <v>6170924</v>
      </c>
      <c r="D48" s="257" t="s">
        <v>334</v>
      </c>
      <c r="E48" s="7">
        <v>144</v>
      </c>
      <c r="F48" s="249" t="s">
        <v>11</v>
      </c>
      <c r="G48" s="361">
        <v>2550307</v>
      </c>
      <c r="H48" s="361">
        <v>2550307</v>
      </c>
      <c r="I48" s="361">
        <v>2550307</v>
      </c>
      <c r="J48" s="361">
        <v>4590552</v>
      </c>
      <c r="K48" s="361">
        <v>2550307</v>
      </c>
      <c r="L48" s="361">
        <v>2550307</v>
      </c>
      <c r="M48" s="361">
        <v>2550307</v>
      </c>
      <c r="N48" s="361">
        <v>2550307</v>
      </c>
      <c r="O48" s="361">
        <v>2550307</v>
      </c>
      <c r="P48" s="361">
        <v>2550307</v>
      </c>
      <c r="Q48" s="366">
        <v>2550307</v>
      </c>
      <c r="R48" s="366">
        <v>2550307</v>
      </c>
      <c r="S48" s="366">
        <f t="shared" ref="S48" si="43">SUM(G48:R48)</f>
        <v>32643929</v>
      </c>
      <c r="T48" s="366">
        <f t="shared" si="40"/>
        <v>2720327.4166666665</v>
      </c>
      <c r="U48" s="385">
        <v>32643929</v>
      </c>
    </row>
    <row r="49" spans="1:21" s="228" customFormat="1" ht="23.25" customHeight="1" thickBot="1" x14ac:dyDescent="0.3">
      <c r="A49" s="310">
        <v>44</v>
      </c>
      <c r="B49" s="236"/>
      <c r="C49" s="264">
        <v>4481412</v>
      </c>
      <c r="D49" s="257" t="s">
        <v>335</v>
      </c>
      <c r="E49" s="7">
        <v>144</v>
      </c>
      <c r="F49" s="249" t="s">
        <v>11</v>
      </c>
      <c r="G49" s="361">
        <v>3500000</v>
      </c>
      <c r="H49" s="361">
        <v>3500000</v>
      </c>
      <c r="I49" s="361">
        <v>3500000</v>
      </c>
      <c r="J49" s="361">
        <v>6300000</v>
      </c>
      <c r="K49" s="361">
        <v>3500000</v>
      </c>
      <c r="L49" s="361">
        <v>3000000</v>
      </c>
      <c r="M49" s="361">
        <v>3000000</v>
      </c>
      <c r="N49" s="361">
        <v>3000000</v>
      </c>
      <c r="O49" s="361">
        <v>3000000</v>
      </c>
      <c r="P49" s="361">
        <v>3000000</v>
      </c>
      <c r="Q49" s="366">
        <v>3000000</v>
      </c>
      <c r="R49" s="366">
        <v>0</v>
      </c>
      <c r="S49" s="366">
        <f t="shared" ref="S49" si="44">SUM(G49:R49)</f>
        <v>38300000</v>
      </c>
      <c r="T49" s="366">
        <f t="shared" si="40"/>
        <v>3191666.6666666665</v>
      </c>
      <c r="U49" s="385">
        <v>38300000</v>
      </c>
    </row>
    <row r="50" spans="1:21" s="228" customFormat="1" ht="23.25" customHeight="1" x14ac:dyDescent="0.25">
      <c r="A50" s="312">
        <v>45</v>
      </c>
      <c r="B50" s="230"/>
      <c r="C50" s="264">
        <v>3685410</v>
      </c>
      <c r="D50" s="257" t="s">
        <v>336</v>
      </c>
      <c r="E50" s="7">
        <v>144</v>
      </c>
      <c r="F50" s="249" t="s">
        <v>11</v>
      </c>
      <c r="G50" s="361">
        <v>10000000</v>
      </c>
      <c r="H50" s="361">
        <v>10000000</v>
      </c>
      <c r="I50" s="361">
        <v>10000000</v>
      </c>
      <c r="J50" s="361">
        <v>18000000</v>
      </c>
      <c r="K50" s="361">
        <v>10000000</v>
      </c>
      <c r="L50" s="361">
        <v>8000000</v>
      </c>
      <c r="M50" s="361">
        <v>8000000</v>
      </c>
      <c r="N50" s="366">
        <v>8000000</v>
      </c>
      <c r="O50" s="366">
        <v>8000000</v>
      </c>
      <c r="P50" s="366">
        <v>8000000</v>
      </c>
      <c r="Q50" s="366">
        <v>8000000</v>
      </c>
      <c r="R50" s="366">
        <v>8000000</v>
      </c>
      <c r="S50" s="366">
        <f t="shared" ref="S50" si="45">SUM(G50:R50)</f>
        <v>114000000</v>
      </c>
      <c r="T50" s="366">
        <f t="shared" si="40"/>
        <v>9500000</v>
      </c>
      <c r="U50" s="385">
        <v>114000000</v>
      </c>
    </row>
    <row r="51" spans="1:21" s="228" customFormat="1" ht="23.25" customHeight="1" x14ac:dyDescent="0.25">
      <c r="A51" s="309">
        <v>46</v>
      </c>
      <c r="B51" s="236"/>
      <c r="C51" s="264">
        <v>2580307</v>
      </c>
      <c r="D51" s="257" t="s">
        <v>337</v>
      </c>
      <c r="E51" s="7">
        <v>144</v>
      </c>
      <c r="F51" s="249" t="s">
        <v>11</v>
      </c>
      <c r="G51" s="365">
        <v>5000000</v>
      </c>
      <c r="H51" s="365">
        <v>5000000</v>
      </c>
      <c r="I51" s="365">
        <v>5000000</v>
      </c>
      <c r="J51" s="365">
        <v>5000000</v>
      </c>
      <c r="K51" s="365">
        <v>5000000</v>
      </c>
      <c r="L51" s="365">
        <v>5000000</v>
      </c>
      <c r="M51" s="365">
        <v>5000000</v>
      </c>
      <c r="N51" s="365" t="s">
        <v>435</v>
      </c>
      <c r="O51" s="365" t="s">
        <v>435</v>
      </c>
      <c r="P51" s="365" t="s">
        <v>435</v>
      </c>
      <c r="Q51" s="365" t="s">
        <v>435</v>
      </c>
      <c r="R51" s="365" t="s">
        <v>435</v>
      </c>
      <c r="S51" s="365" t="s">
        <v>435</v>
      </c>
      <c r="T51" s="365" t="s">
        <v>435</v>
      </c>
      <c r="U51" s="385">
        <v>44102543</v>
      </c>
    </row>
    <row r="52" spans="1:21" s="228" customFormat="1" ht="23.25" customHeight="1" thickBot="1" x14ac:dyDescent="0.3">
      <c r="A52" s="310">
        <v>47</v>
      </c>
      <c r="B52" s="236"/>
      <c r="C52" s="264">
        <v>4123924</v>
      </c>
      <c r="D52" s="257" t="s">
        <v>338</v>
      </c>
      <c r="E52" s="7">
        <v>144</v>
      </c>
      <c r="F52" s="249" t="s">
        <v>15</v>
      </c>
      <c r="G52" s="365">
        <v>3500000</v>
      </c>
      <c r="H52" s="365">
        <v>3500000</v>
      </c>
      <c r="I52" s="365">
        <v>3500000</v>
      </c>
      <c r="J52" s="365">
        <v>3500000</v>
      </c>
      <c r="K52" s="365">
        <v>3500000</v>
      </c>
      <c r="L52" s="365">
        <v>3000000</v>
      </c>
      <c r="M52" s="365">
        <v>3000000</v>
      </c>
      <c r="N52" s="365">
        <v>3000000</v>
      </c>
      <c r="O52" s="365">
        <v>3000000</v>
      </c>
      <c r="P52" s="365" t="s">
        <v>435</v>
      </c>
      <c r="Q52" s="365" t="s">
        <v>435</v>
      </c>
      <c r="R52" s="365" t="s">
        <v>435</v>
      </c>
      <c r="S52" s="365" t="s">
        <v>435</v>
      </c>
      <c r="T52" s="365" t="s">
        <v>435</v>
      </c>
      <c r="U52" s="385">
        <v>37134608</v>
      </c>
    </row>
    <row r="53" spans="1:21" s="228" customFormat="1" ht="23.25" customHeight="1" x14ac:dyDescent="0.25">
      <c r="A53" s="312">
        <v>48</v>
      </c>
      <c r="B53" s="236"/>
      <c r="C53" s="264">
        <v>4820514</v>
      </c>
      <c r="D53" s="257" t="s">
        <v>339</v>
      </c>
      <c r="E53" s="7">
        <v>144</v>
      </c>
      <c r="F53" s="249" t="s">
        <v>15</v>
      </c>
      <c r="G53" s="361">
        <v>4000000</v>
      </c>
      <c r="H53" s="361">
        <v>4000000</v>
      </c>
      <c r="I53" s="361">
        <v>4000000</v>
      </c>
      <c r="J53" s="361">
        <v>4000000</v>
      </c>
      <c r="K53" s="361">
        <v>4000000</v>
      </c>
      <c r="L53" s="361">
        <v>4000000</v>
      </c>
      <c r="M53" s="361">
        <v>4000000</v>
      </c>
      <c r="N53" s="361">
        <v>4000000</v>
      </c>
      <c r="O53" s="361">
        <v>4000000</v>
      </c>
      <c r="P53" s="361">
        <v>4000000</v>
      </c>
      <c r="Q53" s="361">
        <v>4000000</v>
      </c>
      <c r="R53" s="361">
        <v>4000000</v>
      </c>
      <c r="S53" s="366">
        <f t="shared" ref="S53:S54" si="46">SUM(G53:R53)</f>
        <v>48000000</v>
      </c>
      <c r="T53" s="366">
        <f t="shared" si="40"/>
        <v>4000000</v>
      </c>
      <c r="U53" s="385">
        <v>48000000</v>
      </c>
    </row>
    <row r="54" spans="1:21" s="228" customFormat="1" ht="23.25" customHeight="1" x14ac:dyDescent="0.25">
      <c r="A54" s="309">
        <v>49</v>
      </c>
      <c r="B54" s="230"/>
      <c r="C54" s="264">
        <v>2218750</v>
      </c>
      <c r="D54" s="257" t="s">
        <v>340</v>
      </c>
      <c r="E54" s="7">
        <v>144</v>
      </c>
      <c r="F54" s="249" t="s">
        <v>15</v>
      </c>
      <c r="G54" s="361">
        <v>6000000</v>
      </c>
      <c r="H54" s="361">
        <v>6000000</v>
      </c>
      <c r="I54" s="361">
        <v>6000000</v>
      </c>
      <c r="J54" s="361">
        <v>10800000</v>
      </c>
      <c r="K54" s="361">
        <v>6000000</v>
      </c>
      <c r="L54" s="361">
        <v>5000000</v>
      </c>
      <c r="M54" s="361">
        <v>5000000</v>
      </c>
      <c r="N54" s="361">
        <v>5000000</v>
      </c>
      <c r="O54" s="361">
        <v>5000000</v>
      </c>
      <c r="P54" s="361">
        <v>5000000</v>
      </c>
      <c r="Q54" s="361">
        <v>5000000</v>
      </c>
      <c r="R54" s="361">
        <v>5000000</v>
      </c>
      <c r="S54" s="366">
        <f t="shared" si="46"/>
        <v>69800000</v>
      </c>
      <c r="T54" s="366">
        <f t="shared" si="40"/>
        <v>5816666.666666667</v>
      </c>
      <c r="U54" s="385">
        <v>69800000</v>
      </c>
    </row>
    <row r="55" spans="1:21" s="228" customFormat="1" ht="23.25" customHeight="1" thickBot="1" x14ac:dyDescent="0.3">
      <c r="A55" s="310">
        <v>50</v>
      </c>
      <c r="B55" s="236"/>
      <c r="C55" s="264">
        <v>4339981</v>
      </c>
      <c r="D55" s="257" t="s">
        <v>341</v>
      </c>
      <c r="E55" s="7">
        <v>144</v>
      </c>
      <c r="F55" s="249" t="s">
        <v>15</v>
      </c>
      <c r="G55" s="365">
        <v>3000000</v>
      </c>
      <c r="H55" s="365">
        <v>3000000</v>
      </c>
      <c r="I55" s="365">
        <v>3000000</v>
      </c>
      <c r="J55" s="365">
        <v>3000000</v>
      </c>
      <c r="K55" s="365">
        <v>3000000</v>
      </c>
      <c r="L55" s="365">
        <v>3000000</v>
      </c>
      <c r="M55" s="365" t="s">
        <v>435</v>
      </c>
      <c r="N55" s="365" t="s">
        <v>435</v>
      </c>
      <c r="O55" s="365" t="s">
        <v>435</v>
      </c>
      <c r="P55" s="365" t="s">
        <v>435</v>
      </c>
      <c r="Q55" s="365" t="s">
        <v>435</v>
      </c>
      <c r="R55" s="365" t="s">
        <v>435</v>
      </c>
      <c r="S55" s="365" t="s">
        <v>435</v>
      </c>
      <c r="T55" s="365" t="s">
        <v>435</v>
      </c>
      <c r="U55" s="385">
        <f>SUM(G55:T55)</f>
        <v>18000000</v>
      </c>
    </row>
    <row r="56" spans="1:21" s="228" customFormat="1" ht="23.25" customHeight="1" x14ac:dyDescent="0.25">
      <c r="A56" s="312">
        <v>51</v>
      </c>
      <c r="B56" s="230"/>
      <c r="C56" s="264">
        <v>2906423</v>
      </c>
      <c r="D56" s="257" t="s">
        <v>342</v>
      </c>
      <c r="E56" s="7">
        <v>144</v>
      </c>
      <c r="F56" s="249" t="s">
        <v>15</v>
      </c>
      <c r="G56" s="361">
        <v>5000000</v>
      </c>
      <c r="H56" s="361">
        <v>5000000</v>
      </c>
      <c r="I56" s="361">
        <v>9000000</v>
      </c>
      <c r="J56" s="361">
        <v>5000000</v>
      </c>
      <c r="K56" s="361">
        <v>5000000</v>
      </c>
      <c r="L56" s="361">
        <v>4000000</v>
      </c>
      <c r="M56" s="361">
        <v>4000000</v>
      </c>
      <c r="N56" s="361">
        <v>4000000</v>
      </c>
      <c r="O56" s="361">
        <v>4000000</v>
      </c>
      <c r="P56" s="361">
        <v>4000000</v>
      </c>
      <c r="Q56" s="361">
        <v>4000000</v>
      </c>
      <c r="R56" s="366">
        <v>4000000</v>
      </c>
      <c r="S56" s="366">
        <f t="shared" ref="S56:S57" si="47">SUM(G56:R56)</f>
        <v>57000000</v>
      </c>
      <c r="T56" s="366">
        <f t="shared" si="40"/>
        <v>4750000</v>
      </c>
      <c r="U56" s="385">
        <v>57000000</v>
      </c>
    </row>
    <row r="57" spans="1:21" s="228" customFormat="1" ht="23.25" customHeight="1" x14ac:dyDescent="0.25">
      <c r="A57" s="309">
        <v>52</v>
      </c>
      <c r="B57" s="293"/>
      <c r="C57" s="265">
        <v>5024100</v>
      </c>
      <c r="D57" s="257" t="s">
        <v>343</v>
      </c>
      <c r="E57" s="7">
        <v>144</v>
      </c>
      <c r="F57" s="249" t="s">
        <v>15</v>
      </c>
      <c r="G57" s="361">
        <v>2550307</v>
      </c>
      <c r="H57" s="361">
        <v>2550307</v>
      </c>
      <c r="I57" s="361">
        <v>2550307</v>
      </c>
      <c r="J57" s="361">
        <v>2550307</v>
      </c>
      <c r="K57" s="361">
        <v>2550307</v>
      </c>
      <c r="L57" s="361">
        <v>2550307</v>
      </c>
      <c r="M57" s="361">
        <v>2550307</v>
      </c>
      <c r="N57" s="361">
        <v>2550307</v>
      </c>
      <c r="O57" s="361">
        <v>2550307</v>
      </c>
      <c r="P57" s="361">
        <v>2550307</v>
      </c>
      <c r="Q57" s="366">
        <v>2550307</v>
      </c>
      <c r="R57" s="366">
        <v>2550307</v>
      </c>
      <c r="S57" s="366">
        <f t="shared" si="47"/>
        <v>30603684</v>
      </c>
      <c r="T57" s="366">
        <f t="shared" si="40"/>
        <v>2550307</v>
      </c>
      <c r="U57" s="385">
        <v>30603684</v>
      </c>
    </row>
    <row r="58" spans="1:21" s="228" customFormat="1" ht="23.25" customHeight="1" x14ac:dyDescent="0.25">
      <c r="A58" s="310">
        <v>53</v>
      </c>
      <c r="B58" s="236"/>
      <c r="C58" s="264">
        <v>2285720</v>
      </c>
      <c r="D58" s="304" t="s">
        <v>344</v>
      </c>
      <c r="E58" s="7">
        <v>144</v>
      </c>
      <c r="F58" s="249" t="s">
        <v>15</v>
      </c>
      <c r="G58" s="365">
        <v>5000000</v>
      </c>
      <c r="H58" s="365">
        <v>5000000</v>
      </c>
      <c r="I58" s="365">
        <v>5000000</v>
      </c>
      <c r="J58" s="365">
        <v>5000000</v>
      </c>
      <c r="K58" s="365">
        <v>5000000</v>
      </c>
      <c r="L58" s="365" t="s">
        <v>435</v>
      </c>
      <c r="M58" s="365" t="s">
        <v>435</v>
      </c>
      <c r="N58" s="365" t="s">
        <v>435</v>
      </c>
      <c r="O58" s="365" t="s">
        <v>435</v>
      </c>
      <c r="P58" s="365" t="s">
        <v>435</v>
      </c>
      <c r="Q58" s="365" t="s">
        <v>435</v>
      </c>
      <c r="R58" s="365" t="s">
        <v>435</v>
      </c>
      <c r="S58" s="365" t="s">
        <v>435</v>
      </c>
      <c r="T58" s="365" t="s">
        <v>435</v>
      </c>
      <c r="U58" s="385">
        <v>27083333</v>
      </c>
    </row>
    <row r="59" spans="1:21" s="228" customFormat="1" ht="23.25" customHeight="1" x14ac:dyDescent="0.25">
      <c r="A59" s="407">
        <v>54</v>
      </c>
      <c r="B59" s="399"/>
      <c r="C59" s="409">
        <v>3984099</v>
      </c>
      <c r="D59" s="405" t="s">
        <v>345</v>
      </c>
      <c r="E59" s="7">
        <v>232</v>
      </c>
      <c r="F59" s="249" t="s">
        <v>13</v>
      </c>
      <c r="G59" s="365" t="s">
        <v>435</v>
      </c>
      <c r="H59" s="365" t="s">
        <v>435</v>
      </c>
      <c r="I59" s="365" t="s">
        <v>435</v>
      </c>
      <c r="J59" s="365" t="s">
        <v>435</v>
      </c>
      <c r="K59" s="365" t="s">
        <v>435</v>
      </c>
      <c r="L59" s="365" t="s">
        <v>435</v>
      </c>
      <c r="M59" s="365" t="s">
        <v>435</v>
      </c>
      <c r="N59" s="365" t="s">
        <v>435</v>
      </c>
      <c r="O59" s="365" t="s">
        <v>435</v>
      </c>
      <c r="P59" s="365" t="s">
        <v>435</v>
      </c>
      <c r="Q59" s="365" t="s">
        <v>435</v>
      </c>
      <c r="R59" s="374">
        <v>1000000</v>
      </c>
      <c r="S59" s="365" t="s">
        <v>435</v>
      </c>
      <c r="T59" s="365" t="s">
        <v>435</v>
      </c>
      <c r="U59" s="385">
        <v>1000000</v>
      </c>
    </row>
    <row r="60" spans="1:21" s="228" customFormat="1" ht="23.25" customHeight="1" x14ac:dyDescent="0.25">
      <c r="A60" s="408"/>
      <c r="B60" s="400"/>
      <c r="C60" s="410"/>
      <c r="D60" s="406"/>
      <c r="E60" s="7">
        <v>144</v>
      </c>
      <c r="F60" s="249" t="s">
        <v>15</v>
      </c>
      <c r="G60" s="361">
        <v>7000000</v>
      </c>
      <c r="H60" s="361">
        <v>7000000</v>
      </c>
      <c r="I60" s="361">
        <v>7000000</v>
      </c>
      <c r="J60" s="361">
        <v>7000000</v>
      </c>
      <c r="K60" s="361">
        <v>7000000</v>
      </c>
      <c r="L60" s="361">
        <v>6000000</v>
      </c>
      <c r="M60" s="361">
        <v>6000000</v>
      </c>
      <c r="N60" s="366">
        <v>6000000</v>
      </c>
      <c r="O60" s="366">
        <v>6000000</v>
      </c>
      <c r="P60" s="366">
        <v>6000000</v>
      </c>
      <c r="Q60" s="366">
        <v>6000000</v>
      </c>
      <c r="R60" s="366">
        <v>6000000</v>
      </c>
      <c r="S60" s="366">
        <f t="shared" ref="S60" si="48">SUM(G60:R60)</f>
        <v>77000000</v>
      </c>
      <c r="T60" s="366">
        <f t="shared" ref="T60" si="49">+S60/12</f>
        <v>6416666.666666667</v>
      </c>
      <c r="U60" s="385">
        <v>77000000</v>
      </c>
    </row>
    <row r="61" spans="1:21" s="228" customFormat="1" ht="23.25" customHeight="1" x14ac:dyDescent="0.25">
      <c r="A61" s="318">
        <v>55</v>
      </c>
      <c r="B61" s="236"/>
      <c r="C61" s="264">
        <v>5142416</v>
      </c>
      <c r="D61" s="257" t="s">
        <v>346</v>
      </c>
      <c r="E61" s="7">
        <v>144</v>
      </c>
      <c r="F61" s="249" t="s">
        <v>15</v>
      </c>
      <c r="G61" s="361">
        <v>3800000</v>
      </c>
      <c r="H61" s="361">
        <v>3800000</v>
      </c>
      <c r="I61" s="361">
        <v>3800000</v>
      </c>
      <c r="J61" s="361">
        <v>3800000</v>
      </c>
      <c r="K61" s="361">
        <v>3800000</v>
      </c>
      <c r="L61" s="361">
        <v>4000000</v>
      </c>
      <c r="M61" s="361">
        <v>4000000</v>
      </c>
      <c r="N61" s="366">
        <v>4000000</v>
      </c>
      <c r="O61" s="366">
        <v>4000000</v>
      </c>
      <c r="P61" s="366">
        <v>4000000</v>
      </c>
      <c r="Q61" s="366">
        <v>4000000</v>
      </c>
      <c r="R61" s="366">
        <v>4000000</v>
      </c>
      <c r="S61" s="366">
        <f t="shared" ref="S61" si="50">SUM(G61:R61)</f>
        <v>47000000</v>
      </c>
      <c r="T61" s="366">
        <f t="shared" ref="T61:T62" si="51">+S61/12</f>
        <v>3916666.6666666665</v>
      </c>
      <c r="U61" s="385">
        <v>47000000</v>
      </c>
    </row>
    <row r="62" spans="1:21" s="228" customFormat="1" ht="23.25" customHeight="1" thickBot="1" x14ac:dyDescent="0.3">
      <c r="A62" s="310">
        <v>56</v>
      </c>
      <c r="B62" s="236"/>
      <c r="C62" s="264">
        <v>4413370</v>
      </c>
      <c r="D62" s="257" t="s">
        <v>347</v>
      </c>
      <c r="E62" s="7">
        <v>144</v>
      </c>
      <c r="F62" s="249" t="s">
        <v>15</v>
      </c>
      <c r="G62" s="361">
        <v>6000000</v>
      </c>
      <c r="H62" s="361">
        <v>6000000</v>
      </c>
      <c r="I62" s="361">
        <v>6000000</v>
      </c>
      <c r="J62" s="361">
        <v>6000000</v>
      </c>
      <c r="K62" s="361">
        <v>6000000</v>
      </c>
      <c r="L62" s="361">
        <v>5000000</v>
      </c>
      <c r="M62" s="361">
        <v>5000000</v>
      </c>
      <c r="N62" s="361">
        <v>5000000</v>
      </c>
      <c r="O62" s="361">
        <v>5000000</v>
      </c>
      <c r="P62" s="361">
        <v>5000000</v>
      </c>
      <c r="Q62" s="361">
        <v>5000000</v>
      </c>
      <c r="R62" s="361">
        <v>5000000</v>
      </c>
      <c r="S62" s="361">
        <f t="shared" ref="S62" si="52">SUM(G62:R62)</f>
        <v>65000000</v>
      </c>
      <c r="T62" s="361">
        <f t="shared" si="51"/>
        <v>5416666.666666667</v>
      </c>
      <c r="U62" s="353">
        <v>65000000</v>
      </c>
    </row>
    <row r="63" spans="1:21" s="228" customFormat="1" ht="23.25" customHeight="1" x14ac:dyDescent="0.25">
      <c r="A63" s="312">
        <v>57</v>
      </c>
      <c r="B63" s="262"/>
      <c r="C63" s="265">
        <v>5357316</v>
      </c>
      <c r="D63" s="257" t="s">
        <v>348</v>
      </c>
      <c r="E63" s="7">
        <v>144</v>
      </c>
      <c r="F63" s="249" t="s">
        <v>15</v>
      </c>
      <c r="G63" s="361">
        <v>4500000</v>
      </c>
      <c r="H63" s="361">
        <v>4500000</v>
      </c>
      <c r="I63" s="361">
        <v>4500000</v>
      </c>
      <c r="J63" s="361">
        <v>4500000</v>
      </c>
      <c r="K63" s="361">
        <v>4500000</v>
      </c>
      <c r="L63" s="361">
        <v>3000000</v>
      </c>
      <c r="M63" s="361">
        <v>3000000</v>
      </c>
      <c r="N63" s="361">
        <v>3000000</v>
      </c>
      <c r="O63" s="361">
        <v>3000000</v>
      </c>
      <c r="P63" s="361">
        <v>3000000</v>
      </c>
      <c r="Q63" s="361">
        <v>3000000</v>
      </c>
      <c r="R63" s="361">
        <v>3000000</v>
      </c>
      <c r="S63" s="361">
        <f t="shared" ref="S63" si="53">SUM(G63:R63)</f>
        <v>43500000</v>
      </c>
      <c r="T63" s="361">
        <v>3625000</v>
      </c>
      <c r="U63" s="353">
        <v>43500000</v>
      </c>
    </row>
    <row r="64" spans="1:21" s="228" customFormat="1" ht="23.25" customHeight="1" x14ac:dyDescent="0.25">
      <c r="A64" s="309">
        <v>58</v>
      </c>
      <c r="B64" s="230"/>
      <c r="C64" s="264">
        <v>2932841</v>
      </c>
      <c r="D64" s="257" t="s">
        <v>349</v>
      </c>
      <c r="E64" s="7">
        <v>145</v>
      </c>
      <c r="F64" s="249" t="s">
        <v>16</v>
      </c>
      <c r="G64" s="365">
        <v>4500000</v>
      </c>
      <c r="H64" s="365">
        <v>4500000</v>
      </c>
      <c r="I64" s="365">
        <v>4500000</v>
      </c>
      <c r="J64" s="365">
        <v>4500000</v>
      </c>
      <c r="K64" s="365">
        <v>4500000</v>
      </c>
      <c r="L64" s="365">
        <v>3500000</v>
      </c>
      <c r="M64" s="365">
        <v>3500000</v>
      </c>
      <c r="N64" s="365">
        <v>3500000</v>
      </c>
      <c r="O64" s="365">
        <v>3500000</v>
      </c>
      <c r="P64" s="365">
        <v>3500000</v>
      </c>
      <c r="Q64" s="365">
        <v>3500000</v>
      </c>
      <c r="R64" s="365" t="s">
        <v>435</v>
      </c>
      <c r="S64" s="365" t="s">
        <v>435</v>
      </c>
      <c r="T64" s="360">
        <v>3625000</v>
      </c>
      <c r="U64" s="353">
        <f>SUM(G64:T64)</f>
        <v>47125000</v>
      </c>
    </row>
    <row r="65" spans="1:21" s="228" customFormat="1" ht="23.25" customHeight="1" thickBot="1" x14ac:dyDescent="0.3">
      <c r="A65" s="310">
        <v>59</v>
      </c>
      <c r="B65" s="230"/>
      <c r="C65" s="264">
        <v>5526594</v>
      </c>
      <c r="D65" s="257" t="s">
        <v>350</v>
      </c>
      <c r="E65" s="7">
        <v>144</v>
      </c>
      <c r="F65" s="249" t="s">
        <v>15</v>
      </c>
      <c r="G65" s="365">
        <v>3000000</v>
      </c>
      <c r="H65" s="365">
        <v>3000000</v>
      </c>
      <c r="I65" s="365">
        <v>3000000</v>
      </c>
      <c r="J65" s="365">
        <v>3000000</v>
      </c>
      <c r="K65" s="365">
        <v>3000000</v>
      </c>
      <c r="L65" s="365" t="s">
        <v>435</v>
      </c>
      <c r="M65" s="365" t="s">
        <v>435</v>
      </c>
      <c r="N65" s="365" t="s">
        <v>435</v>
      </c>
      <c r="O65" s="365" t="s">
        <v>435</v>
      </c>
      <c r="P65" s="365" t="s">
        <v>435</v>
      </c>
      <c r="Q65" s="365" t="s">
        <v>435</v>
      </c>
      <c r="R65" s="365" t="s">
        <v>435</v>
      </c>
      <c r="S65" s="365" t="s">
        <v>435</v>
      </c>
      <c r="T65" s="365"/>
      <c r="U65" s="353">
        <v>15000000</v>
      </c>
    </row>
    <row r="66" spans="1:21" s="228" customFormat="1" ht="23.25" customHeight="1" x14ac:dyDescent="0.25">
      <c r="A66" s="312">
        <v>60</v>
      </c>
      <c r="B66" s="236"/>
      <c r="C66" s="264">
        <v>4552763</v>
      </c>
      <c r="D66" s="257" t="s">
        <v>351</v>
      </c>
      <c r="E66" s="7">
        <v>144</v>
      </c>
      <c r="F66" s="249" t="s">
        <v>15</v>
      </c>
      <c r="G66" s="361">
        <v>2550307</v>
      </c>
      <c r="H66" s="361">
        <v>2550307</v>
      </c>
      <c r="I66" s="361">
        <v>2550307</v>
      </c>
      <c r="J66" s="361">
        <v>2550307</v>
      </c>
      <c r="K66" s="361">
        <v>2550307</v>
      </c>
      <c r="L66" s="361">
        <v>2550307</v>
      </c>
      <c r="M66" s="361">
        <v>2550307</v>
      </c>
      <c r="N66" s="361">
        <v>2550307</v>
      </c>
      <c r="O66" s="361">
        <v>2550307</v>
      </c>
      <c r="P66" s="361">
        <v>2550307</v>
      </c>
      <c r="Q66" s="366">
        <v>2550307</v>
      </c>
      <c r="R66" s="366">
        <v>2550307</v>
      </c>
      <c r="S66" s="366">
        <f t="shared" ref="S66:S67" si="54">SUM(G66:R66)</f>
        <v>30603684</v>
      </c>
      <c r="T66" s="366">
        <f t="shared" ref="T66:T67" si="55">+S66/12</f>
        <v>2550307</v>
      </c>
      <c r="U66" s="353">
        <v>30603684</v>
      </c>
    </row>
    <row r="67" spans="1:21" s="228" customFormat="1" ht="23.25" customHeight="1" x14ac:dyDescent="0.25">
      <c r="A67" s="309">
        <v>61</v>
      </c>
      <c r="B67" s="230"/>
      <c r="C67" s="264">
        <v>3039801</v>
      </c>
      <c r="D67" s="257" t="s">
        <v>352</v>
      </c>
      <c r="E67" s="7">
        <v>144</v>
      </c>
      <c r="F67" s="249" t="s">
        <v>15</v>
      </c>
      <c r="G67" s="361">
        <v>2550307</v>
      </c>
      <c r="H67" s="361">
        <v>2550307</v>
      </c>
      <c r="I67" s="361">
        <v>2550307</v>
      </c>
      <c r="J67" s="361">
        <v>2550307</v>
      </c>
      <c r="K67" s="361">
        <v>2550307</v>
      </c>
      <c r="L67" s="361">
        <v>2550307</v>
      </c>
      <c r="M67" s="361">
        <v>2550307</v>
      </c>
      <c r="N67" s="361">
        <v>2550307</v>
      </c>
      <c r="O67" s="361">
        <v>2550307</v>
      </c>
      <c r="P67" s="361">
        <v>2550307</v>
      </c>
      <c r="Q67" s="361">
        <v>2550307</v>
      </c>
      <c r="R67" s="361">
        <v>2550307</v>
      </c>
      <c r="S67" s="366">
        <f t="shared" si="54"/>
        <v>30603684</v>
      </c>
      <c r="T67" s="366">
        <f t="shared" si="55"/>
        <v>2550307</v>
      </c>
      <c r="U67" s="353">
        <v>30603684</v>
      </c>
    </row>
    <row r="68" spans="1:21" s="228" customFormat="1" ht="23.25" customHeight="1" thickBot="1" x14ac:dyDescent="0.3">
      <c r="A68" s="310">
        <v>62</v>
      </c>
      <c r="B68" s="236"/>
      <c r="C68" s="264">
        <v>2932846</v>
      </c>
      <c r="D68" s="257" t="s">
        <v>353</v>
      </c>
      <c r="E68" s="7">
        <v>144</v>
      </c>
      <c r="F68" s="249" t="s">
        <v>15</v>
      </c>
      <c r="G68" s="361">
        <v>2850307</v>
      </c>
      <c r="H68" s="361">
        <v>2850307</v>
      </c>
      <c r="I68" s="361">
        <v>3350307</v>
      </c>
      <c r="J68" s="361">
        <v>3350307</v>
      </c>
      <c r="K68" s="361">
        <v>2850307</v>
      </c>
      <c r="L68" s="361">
        <v>2850307</v>
      </c>
      <c r="M68" s="361">
        <v>2850307</v>
      </c>
      <c r="N68" s="361">
        <v>2850307</v>
      </c>
      <c r="O68" s="361">
        <v>2850307</v>
      </c>
      <c r="P68" s="361">
        <v>2850307</v>
      </c>
      <c r="Q68" s="366">
        <v>2850307</v>
      </c>
      <c r="R68" s="366">
        <v>2850307</v>
      </c>
      <c r="S68" s="366">
        <f t="shared" ref="S68" si="56">SUM(G68:R68)</f>
        <v>35203684</v>
      </c>
      <c r="T68" s="366">
        <f t="shared" ref="T68" si="57">+S68/12</f>
        <v>2933640.3333333335</v>
      </c>
      <c r="U68" s="353">
        <v>35203684</v>
      </c>
    </row>
    <row r="69" spans="1:21" s="228" customFormat="1" ht="23.25" customHeight="1" x14ac:dyDescent="0.25">
      <c r="A69" s="312">
        <v>63</v>
      </c>
      <c r="B69" s="236"/>
      <c r="C69" s="264">
        <v>1640514</v>
      </c>
      <c r="D69" s="257" t="s">
        <v>354</v>
      </c>
      <c r="E69" s="7">
        <v>144</v>
      </c>
      <c r="F69" s="249" t="s">
        <v>15</v>
      </c>
      <c r="G69" s="366">
        <v>2550307</v>
      </c>
      <c r="H69" s="366">
        <v>2550307</v>
      </c>
      <c r="I69" s="366">
        <v>3050307</v>
      </c>
      <c r="J69" s="366">
        <v>3050307</v>
      </c>
      <c r="K69" s="366">
        <v>2550307</v>
      </c>
      <c r="L69" s="366">
        <v>2550307</v>
      </c>
      <c r="M69" s="366">
        <v>2550307</v>
      </c>
      <c r="N69" s="366">
        <v>2550307</v>
      </c>
      <c r="O69" s="366">
        <v>2550307</v>
      </c>
      <c r="P69" s="366">
        <v>2550307</v>
      </c>
      <c r="Q69" s="366">
        <v>2550307</v>
      </c>
      <c r="R69" s="366">
        <v>2550307</v>
      </c>
      <c r="S69" s="366">
        <f t="shared" ref="S69" si="58">SUM(G69:R69)</f>
        <v>31603684</v>
      </c>
      <c r="T69" s="366">
        <f t="shared" ref="T69" si="59">+S69/12</f>
        <v>2633640.3333333335</v>
      </c>
      <c r="U69" s="353">
        <v>31603684</v>
      </c>
    </row>
    <row r="70" spans="1:21" s="228" customFormat="1" ht="23.25" customHeight="1" x14ac:dyDescent="0.25">
      <c r="A70" s="309">
        <v>64</v>
      </c>
      <c r="B70" s="230"/>
      <c r="C70" s="264">
        <v>2213624</v>
      </c>
      <c r="D70" s="257" t="s">
        <v>355</v>
      </c>
      <c r="E70" s="7">
        <v>144</v>
      </c>
      <c r="F70" s="249" t="s">
        <v>15</v>
      </c>
      <c r="G70" s="361">
        <v>3500000</v>
      </c>
      <c r="H70" s="361">
        <v>3500000</v>
      </c>
      <c r="I70" s="361">
        <v>4000000</v>
      </c>
      <c r="J70" s="361">
        <v>4000000</v>
      </c>
      <c r="K70" s="361">
        <v>3500000</v>
      </c>
      <c r="L70" s="361">
        <v>3500000</v>
      </c>
      <c r="M70" s="361">
        <v>3500000</v>
      </c>
      <c r="N70" s="361">
        <v>4500000</v>
      </c>
      <c r="O70" s="361">
        <v>4500000</v>
      </c>
      <c r="P70" s="361">
        <v>3500000</v>
      </c>
      <c r="Q70" s="361">
        <v>3500000</v>
      </c>
      <c r="R70" s="361">
        <v>3500000</v>
      </c>
      <c r="S70" s="366">
        <f t="shared" ref="S70:S72" si="60">SUM(G70:R70)</f>
        <v>45000000</v>
      </c>
      <c r="T70" s="366">
        <f t="shared" ref="T70:T72" si="61">+S70/12</f>
        <v>3750000</v>
      </c>
      <c r="U70" s="353">
        <v>45000000</v>
      </c>
    </row>
    <row r="71" spans="1:21" s="228" customFormat="1" ht="23.25" customHeight="1" thickBot="1" x14ac:dyDescent="0.3">
      <c r="A71" s="310">
        <v>65</v>
      </c>
      <c r="B71" s="236"/>
      <c r="C71" s="266">
        <v>936286</v>
      </c>
      <c r="D71" s="258" t="s">
        <v>356</v>
      </c>
      <c r="E71" s="7">
        <v>144</v>
      </c>
      <c r="F71" s="249" t="s">
        <v>15</v>
      </c>
      <c r="G71" s="361">
        <v>2550307</v>
      </c>
      <c r="H71" s="361">
        <v>2550307</v>
      </c>
      <c r="I71" s="361">
        <v>2550307</v>
      </c>
      <c r="J71" s="361">
        <v>2550307</v>
      </c>
      <c r="K71" s="361">
        <v>2550307</v>
      </c>
      <c r="L71" s="361">
        <v>2550307</v>
      </c>
      <c r="M71" s="361">
        <v>2550307</v>
      </c>
      <c r="N71" s="366">
        <v>2550307</v>
      </c>
      <c r="O71" s="366">
        <v>2550307</v>
      </c>
      <c r="P71" s="366">
        <v>2550307</v>
      </c>
      <c r="Q71" s="366">
        <v>2550307</v>
      </c>
      <c r="R71" s="366">
        <v>2550307</v>
      </c>
      <c r="S71" s="366">
        <f t="shared" si="60"/>
        <v>30603684</v>
      </c>
      <c r="T71" s="366">
        <f t="shared" si="61"/>
        <v>2550307</v>
      </c>
      <c r="U71" s="353">
        <v>30603684</v>
      </c>
    </row>
    <row r="72" spans="1:21" s="228" customFormat="1" ht="23.25" customHeight="1" x14ac:dyDescent="0.25">
      <c r="A72" s="312">
        <v>66</v>
      </c>
      <c r="B72" s="230"/>
      <c r="C72" s="264">
        <v>2327344</v>
      </c>
      <c r="D72" s="257" t="s">
        <v>357</v>
      </c>
      <c r="E72" s="7">
        <v>144</v>
      </c>
      <c r="F72" s="249" t="s">
        <v>15</v>
      </c>
      <c r="G72" s="361">
        <v>2550307</v>
      </c>
      <c r="H72" s="361">
        <v>2550307</v>
      </c>
      <c r="I72" s="361">
        <v>3050307</v>
      </c>
      <c r="J72" s="361">
        <v>3050307</v>
      </c>
      <c r="K72" s="361">
        <v>2550307</v>
      </c>
      <c r="L72" s="361">
        <v>2550307</v>
      </c>
      <c r="M72" s="361">
        <v>2550307</v>
      </c>
      <c r="N72" s="366">
        <v>2550307</v>
      </c>
      <c r="O72" s="366">
        <v>2550307</v>
      </c>
      <c r="P72" s="366">
        <v>2550307</v>
      </c>
      <c r="Q72" s="366">
        <v>2550307</v>
      </c>
      <c r="R72" s="366">
        <v>2550307</v>
      </c>
      <c r="S72" s="366">
        <f t="shared" si="60"/>
        <v>31603684</v>
      </c>
      <c r="T72" s="366">
        <f t="shared" si="61"/>
        <v>2633640.3333333335</v>
      </c>
      <c r="U72" s="353">
        <v>31603684</v>
      </c>
    </row>
    <row r="73" spans="1:21" s="228" customFormat="1" ht="23.25" customHeight="1" thickBot="1" x14ac:dyDescent="0.3">
      <c r="A73" s="310">
        <v>68</v>
      </c>
      <c r="B73" s="236"/>
      <c r="C73" s="264">
        <v>1379838</v>
      </c>
      <c r="D73" s="257" t="s">
        <v>358</v>
      </c>
      <c r="E73" s="7">
        <v>144</v>
      </c>
      <c r="F73" s="249" t="s">
        <v>15</v>
      </c>
      <c r="G73" s="361">
        <v>3500000</v>
      </c>
      <c r="H73" s="361">
        <v>3500000</v>
      </c>
      <c r="I73" s="361">
        <v>3500000</v>
      </c>
      <c r="J73" s="361">
        <v>4208750</v>
      </c>
      <c r="K73" s="361">
        <v>3500000</v>
      </c>
      <c r="L73" s="361">
        <v>3000000</v>
      </c>
      <c r="M73" s="361">
        <v>3000000</v>
      </c>
      <c r="N73" s="366">
        <v>3000000</v>
      </c>
      <c r="O73" s="366">
        <v>3000000</v>
      </c>
      <c r="P73" s="366">
        <v>3000000</v>
      </c>
      <c r="Q73" s="366">
        <v>3000000</v>
      </c>
      <c r="R73" s="366">
        <v>3000000</v>
      </c>
      <c r="S73" s="366">
        <f t="shared" ref="S73:S74" si="62">SUM(G73:R73)</f>
        <v>39208750</v>
      </c>
      <c r="T73" s="366">
        <f t="shared" ref="T73:T74" si="63">+S73/12</f>
        <v>3267395.8333333335</v>
      </c>
      <c r="U73" s="353">
        <v>39208750</v>
      </c>
    </row>
    <row r="74" spans="1:21" s="228" customFormat="1" ht="23.25" customHeight="1" x14ac:dyDescent="0.25">
      <c r="A74" s="312">
        <v>69</v>
      </c>
      <c r="B74" s="262"/>
      <c r="C74" s="265">
        <v>7425575</v>
      </c>
      <c r="D74" s="257" t="s">
        <v>359</v>
      </c>
      <c r="E74" s="7">
        <v>144</v>
      </c>
      <c r="F74" s="249" t="s">
        <v>15</v>
      </c>
      <c r="G74" s="361">
        <v>4421352</v>
      </c>
      <c r="H74" s="361">
        <v>3000000</v>
      </c>
      <c r="I74" s="361">
        <v>3000000</v>
      </c>
      <c r="J74" s="361">
        <v>3000000</v>
      </c>
      <c r="K74" s="361">
        <v>3000000</v>
      </c>
      <c r="L74" s="361">
        <v>3000000</v>
      </c>
      <c r="M74" s="361">
        <v>3000000</v>
      </c>
      <c r="N74" s="361">
        <v>3000000</v>
      </c>
      <c r="O74" s="361">
        <v>3000000</v>
      </c>
      <c r="P74" s="361">
        <v>3000000</v>
      </c>
      <c r="Q74" s="366">
        <v>3000000</v>
      </c>
      <c r="R74" s="366">
        <v>3000000</v>
      </c>
      <c r="S74" s="366">
        <f t="shared" si="62"/>
        <v>37421352</v>
      </c>
      <c r="T74" s="366">
        <f t="shared" si="63"/>
        <v>3118446</v>
      </c>
      <c r="U74" s="353">
        <v>37421352</v>
      </c>
    </row>
    <row r="75" spans="1:21" s="228" customFormat="1" ht="23.25" customHeight="1" x14ac:dyDescent="0.25">
      <c r="A75" s="309">
        <v>70</v>
      </c>
      <c r="B75" s="230"/>
      <c r="C75" s="264">
        <v>6048801</v>
      </c>
      <c r="D75" s="257" t="s">
        <v>360</v>
      </c>
      <c r="E75" s="7">
        <v>144</v>
      </c>
      <c r="F75" s="249" t="s">
        <v>15</v>
      </c>
      <c r="G75" s="361">
        <v>2550307</v>
      </c>
      <c r="H75" s="361">
        <v>2550307</v>
      </c>
      <c r="I75" s="361">
        <v>3050307</v>
      </c>
      <c r="J75" s="361">
        <v>2925307</v>
      </c>
      <c r="K75" s="361">
        <v>2550307</v>
      </c>
      <c r="L75" s="361">
        <v>2550307</v>
      </c>
      <c r="M75" s="361">
        <v>2550307</v>
      </c>
      <c r="N75" s="366">
        <v>2550307</v>
      </c>
      <c r="O75" s="366">
        <v>2550307</v>
      </c>
      <c r="P75" s="366">
        <v>2550307</v>
      </c>
      <c r="Q75" s="366">
        <v>2550307</v>
      </c>
      <c r="R75" s="366">
        <v>2550307</v>
      </c>
      <c r="S75" s="366">
        <f t="shared" ref="S75:S76" si="64">SUM(G75:R75)</f>
        <v>31478684</v>
      </c>
      <c r="T75" s="366">
        <f t="shared" ref="T75:T76" si="65">+S75/12</f>
        <v>2623223.6666666665</v>
      </c>
      <c r="U75" s="353">
        <v>31478684</v>
      </c>
    </row>
    <row r="76" spans="1:21" s="228" customFormat="1" ht="23.25" customHeight="1" thickBot="1" x14ac:dyDescent="0.3">
      <c r="A76" s="310">
        <v>71</v>
      </c>
      <c r="B76" s="236"/>
      <c r="C76" s="264">
        <v>2323029</v>
      </c>
      <c r="D76" s="257" t="s">
        <v>361</v>
      </c>
      <c r="E76" s="7">
        <v>144</v>
      </c>
      <c r="F76" s="249" t="s">
        <v>15</v>
      </c>
      <c r="G76" s="361">
        <v>2550307</v>
      </c>
      <c r="H76" s="361">
        <v>2550307</v>
      </c>
      <c r="I76" s="361">
        <v>2550307</v>
      </c>
      <c r="J76" s="361">
        <v>2550307</v>
      </c>
      <c r="K76" s="361">
        <v>2550307</v>
      </c>
      <c r="L76" s="361">
        <v>2550307</v>
      </c>
      <c r="M76" s="361">
        <v>2550307</v>
      </c>
      <c r="N76" s="361">
        <v>2550307</v>
      </c>
      <c r="O76" s="361">
        <v>2550307</v>
      </c>
      <c r="P76" s="361">
        <v>2550307</v>
      </c>
      <c r="Q76" s="361">
        <v>2550307</v>
      </c>
      <c r="R76" s="361">
        <v>2550307</v>
      </c>
      <c r="S76" s="366">
        <f t="shared" si="64"/>
        <v>30603684</v>
      </c>
      <c r="T76" s="366">
        <f t="shared" si="65"/>
        <v>2550307</v>
      </c>
      <c r="U76" s="353">
        <v>30603684</v>
      </c>
    </row>
    <row r="77" spans="1:21" s="228" customFormat="1" ht="23.25" customHeight="1" x14ac:dyDescent="0.25">
      <c r="A77" s="312">
        <v>72</v>
      </c>
      <c r="B77" s="230"/>
      <c r="C77" s="265">
        <v>2888828</v>
      </c>
      <c r="D77" s="257" t="s">
        <v>362</v>
      </c>
      <c r="E77" s="7">
        <v>144</v>
      </c>
      <c r="F77" s="249" t="s">
        <v>15</v>
      </c>
      <c r="G77" s="361">
        <v>2550307</v>
      </c>
      <c r="H77" s="361">
        <v>2550307</v>
      </c>
      <c r="I77" s="361">
        <v>2550307</v>
      </c>
      <c r="J77" s="361">
        <v>2550307</v>
      </c>
      <c r="K77" s="361">
        <v>2550307</v>
      </c>
      <c r="L77" s="361">
        <v>2550307</v>
      </c>
      <c r="M77" s="361">
        <v>2550307</v>
      </c>
      <c r="N77" s="361">
        <v>2550307</v>
      </c>
      <c r="O77" s="361">
        <v>2550307</v>
      </c>
      <c r="P77" s="361">
        <v>2550307</v>
      </c>
      <c r="Q77" s="366">
        <v>2550307</v>
      </c>
      <c r="R77" s="366">
        <v>2550307</v>
      </c>
      <c r="S77" s="366">
        <f t="shared" ref="S77" si="66">SUM(G77:R77)</f>
        <v>30603684</v>
      </c>
      <c r="T77" s="366">
        <f t="shared" ref="T77" si="67">+S77/12</f>
        <v>2550307</v>
      </c>
      <c r="U77" s="353">
        <v>30603684</v>
      </c>
    </row>
    <row r="78" spans="1:21" s="228" customFormat="1" ht="23.25" customHeight="1" x14ac:dyDescent="0.25">
      <c r="A78" s="309">
        <v>73</v>
      </c>
      <c r="B78" s="262"/>
      <c r="C78" s="265">
        <v>3255635</v>
      </c>
      <c r="D78" s="257" t="s">
        <v>363</v>
      </c>
      <c r="E78" s="7">
        <v>144</v>
      </c>
      <c r="F78" s="249" t="s">
        <v>15</v>
      </c>
      <c r="G78" s="361">
        <v>2550307</v>
      </c>
      <c r="H78" s="361">
        <v>2550307</v>
      </c>
      <c r="I78" s="361">
        <v>2550307</v>
      </c>
      <c r="J78" s="361">
        <v>2550307</v>
      </c>
      <c r="K78" s="361">
        <v>2550307</v>
      </c>
      <c r="L78" s="361">
        <v>2550307</v>
      </c>
      <c r="M78" s="361">
        <v>2550307</v>
      </c>
      <c r="N78" s="361">
        <v>2550307</v>
      </c>
      <c r="O78" s="361">
        <v>2550307</v>
      </c>
      <c r="P78" s="361">
        <v>2550307</v>
      </c>
      <c r="Q78" s="366">
        <v>2550307</v>
      </c>
      <c r="R78" s="366">
        <v>2550307</v>
      </c>
      <c r="S78" s="366">
        <f t="shared" ref="S78" si="68">SUM(G78:R78)</f>
        <v>30603684</v>
      </c>
      <c r="T78" s="366">
        <f t="shared" ref="T78" si="69">+S78/12</f>
        <v>2550307</v>
      </c>
      <c r="U78" s="353">
        <v>30603684</v>
      </c>
    </row>
    <row r="79" spans="1:21" s="228" customFormat="1" ht="23.25" customHeight="1" x14ac:dyDescent="0.25">
      <c r="A79" s="310">
        <v>74</v>
      </c>
      <c r="B79" s="236"/>
      <c r="C79" s="264">
        <v>1044922</v>
      </c>
      <c r="D79" s="257" t="s">
        <v>364</v>
      </c>
      <c r="E79" s="7">
        <v>144</v>
      </c>
      <c r="F79" s="249" t="s">
        <v>15</v>
      </c>
      <c r="G79" s="361">
        <v>3300000</v>
      </c>
      <c r="H79" s="361">
        <v>3300000</v>
      </c>
      <c r="I79" s="361">
        <v>3300000</v>
      </c>
      <c r="J79" s="361">
        <v>3300000</v>
      </c>
      <c r="K79" s="361">
        <v>3300000</v>
      </c>
      <c r="L79" s="361">
        <v>3300000</v>
      </c>
      <c r="M79" s="361">
        <v>3300000</v>
      </c>
      <c r="N79" s="366">
        <v>3300000</v>
      </c>
      <c r="O79" s="361">
        <v>3300000</v>
      </c>
      <c r="P79" s="361">
        <v>3300000</v>
      </c>
      <c r="Q79" s="361">
        <v>3300000</v>
      </c>
      <c r="R79" s="366">
        <v>3300000</v>
      </c>
      <c r="S79" s="366">
        <f t="shared" ref="S79" si="70">SUM(G79:R79)</f>
        <v>39600000</v>
      </c>
      <c r="T79" s="366">
        <f t="shared" ref="T79" si="71">+S79/12</f>
        <v>3300000</v>
      </c>
      <c r="U79" s="353">
        <v>39600000</v>
      </c>
    </row>
    <row r="80" spans="1:21" s="228" customFormat="1" ht="23.25" customHeight="1" x14ac:dyDescent="0.25">
      <c r="A80" s="309">
        <v>76</v>
      </c>
      <c r="B80" s="230"/>
      <c r="C80" s="267">
        <v>4033231</v>
      </c>
      <c r="D80" s="257" t="s">
        <v>365</v>
      </c>
      <c r="E80" s="7">
        <v>144</v>
      </c>
      <c r="F80" s="249" t="s">
        <v>15</v>
      </c>
      <c r="G80" s="361">
        <v>5500000</v>
      </c>
      <c r="H80" s="361">
        <v>5500000</v>
      </c>
      <c r="I80" s="361">
        <v>6820000</v>
      </c>
      <c r="J80" s="361">
        <v>5500000</v>
      </c>
      <c r="K80" s="361">
        <v>5500000</v>
      </c>
      <c r="L80" s="361">
        <v>5000000</v>
      </c>
      <c r="M80" s="361">
        <v>4500000</v>
      </c>
      <c r="N80" s="361">
        <v>4500000</v>
      </c>
      <c r="O80" s="361">
        <v>4500000</v>
      </c>
      <c r="P80" s="361">
        <v>4500000</v>
      </c>
      <c r="Q80" s="361">
        <v>4500000</v>
      </c>
      <c r="R80" s="361">
        <v>4500000</v>
      </c>
      <c r="S80" s="366">
        <f t="shared" ref="S80:S81" si="72">SUM(G80:R80)</f>
        <v>60820000</v>
      </c>
      <c r="T80" s="366">
        <f t="shared" ref="T80:T81" si="73">+S80/12</f>
        <v>5068333.333333333</v>
      </c>
      <c r="U80" s="353">
        <v>60820000</v>
      </c>
    </row>
    <row r="81" spans="1:21" s="228" customFormat="1" ht="23.25" customHeight="1" thickBot="1" x14ac:dyDescent="0.3">
      <c r="A81" s="310">
        <v>77</v>
      </c>
      <c r="B81" s="236"/>
      <c r="C81" s="265">
        <v>5653366</v>
      </c>
      <c r="D81" s="257" t="s">
        <v>366</v>
      </c>
      <c r="E81" s="7">
        <v>144</v>
      </c>
      <c r="F81" s="249" t="s">
        <v>15</v>
      </c>
      <c r="G81" s="361">
        <v>3500000</v>
      </c>
      <c r="H81" s="361">
        <v>3500000</v>
      </c>
      <c r="I81" s="361">
        <v>3500000</v>
      </c>
      <c r="J81" s="361">
        <v>3500000</v>
      </c>
      <c r="K81" s="361">
        <v>3500000</v>
      </c>
      <c r="L81" s="361">
        <v>3500000</v>
      </c>
      <c r="M81" s="361">
        <v>3500000</v>
      </c>
      <c r="N81" s="361">
        <v>3500000</v>
      </c>
      <c r="O81" s="361">
        <v>3500000</v>
      </c>
      <c r="P81" s="361">
        <v>3500000</v>
      </c>
      <c r="Q81" s="361">
        <v>3500000</v>
      </c>
      <c r="R81" s="361">
        <v>3500000</v>
      </c>
      <c r="S81" s="366">
        <f t="shared" si="72"/>
        <v>42000000</v>
      </c>
      <c r="T81" s="366">
        <f t="shared" si="73"/>
        <v>3500000</v>
      </c>
      <c r="U81" s="353">
        <v>42000000</v>
      </c>
    </row>
    <row r="82" spans="1:21" s="228" customFormat="1" ht="23.25" customHeight="1" x14ac:dyDescent="0.25">
      <c r="A82" s="312">
        <v>78</v>
      </c>
      <c r="B82" s="230"/>
      <c r="C82" s="264">
        <v>1768546</v>
      </c>
      <c r="D82" s="257" t="s">
        <v>367</v>
      </c>
      <c r="E82" s="7">
        <v>144</v>
      </c>
      <c r="F82" s="249" t="s">
        <v>15</v>
      </c>
      <c r="G82" s="361">
        <v>6000000</v>
      </c>
      <c r="H82" s="361">
        <v>6000000</v>
      </c>
      <c r="I82" s="361">
        <v>6000000</v>
      </c>
      <c r="J82" s="361">
        <v>6000000</v>
      </c>
      <c r="K82" s="361">
        <v>6000000</v>
      </c>
      <c r="L82" s="361">
        <v>4000000</v>
      </c>
      <c r="M82" s="361">
        <v>4000000</v>
      </c>
      <c r="N82" s="361">
        <v>5000000</v>
      </c>
      <c r="O82" s="361">
        <v>5000000</v>
      </c>
      <c r="P82" s="361">
        <v>5000000</v>
      </c>
      <c r="Q82" s="366">
        <v>5000000</v>
      </c>
      <c r="R82" s="366">
        <v>5000000</v>
      </c>
      <c r="S82" s="366">
        <f t="shared" ref="S82:S83" si="74">SUM(G82:R82)</f>
        <v>63000000</v>
      </c>
      <c r="T82" s="366">
        <f t="shared" ref="T82:T83" si="75">+S82/12</f>
        <v>5250000</v>
      </c>
      <c r="U82" s="353">
        <v>63000000</v>
      </c>
    </row>
    <row r="83" spans="1:21" s="228" customFormat="1" ht="23.25" customHeight="1" x14ac:dyDescent="0.25">
      <c r="A83" s="309">
        <v>79</v>
      </c>
      <c r="B83" s="236"/>
      <c r="C83" s="268">
        <v>2410009</v>
      </c>
      <c r="D83" s="259" t="s">
        <v>368</v>
      </c>
      <c r="E83" s="7">
        <v>144</v>
      </c>
      <c r="F83" s="249" t="s">
        <v>15</v>
      </c>
      <c r="G83" s="361">
        <v>4000000</v>
      </c>
      <c r="H83" s="361">
        <v>4000000</v>
      </c>
      <c r="I83" s="361">
        <v>4500000</v>
      </c>
      <c r="J83" s="361">
        <v>4500000</v>
      </c>
      <c r="K83" s="361">
        <v>4000000</v>
      </c>
      <c r="L83" s="361">
        <v>4000000</v>
      </c>
      <c r="M83" s="361">
        <v>4000000</v>
      </c>
      <c r="N83" s="361">
        <v>4000000</v>
      </c>
      <c r="O83" s="361">
        <v>4000000</v>
      </c>
      <c r="P83" s="361">
        <v>4000000</v>
      </c>
      <c r="Q83" s="361">
        <v>4000000</v>
      </c>
      <c r="R83" s="361">
        <v>4000000</v>
      </c>
      <c r="S83" s="366">
        <f t="shared" si="74"/>
        <v>49000000</v>
      </c>
      <c r="T83" s="366">
        <f t="shared" si="75"/>
        <v>4083333.3333333335</v>
      </c>
      <c r="U83" s="353">
        <v>49000000</v>
      </c>
    </row>
    <row r="84" spans="1:21" s="228" customFormat="1" ht="23.25" customHeight="1" thickBot="1" x14ac:dyDescent="0.3">
      <c r="A84" s="310">
        <v>80</v>
      </c>
      <c r="B84" s="236"/>
      <c r="C84" s="269">
        <v>1704507</v>
      </c>
      <c r="D84" s="259" t="s">
        <v>369</v>
      </c>
      <c r="E84" s="7">
        <v>144</v>
      </c>
      <c r="F84" s="249" t="s">
        <v>15</v>
      </c>
      <c r="G84" s="361">
        <v>2550307</v>
      </c>
      <c r="H84" s="361">
        <v>2550307</v>
      </c>
      <c r="I84" s="361">
        <v>2550307</v>
      </c>
      <c r="J84" s="361">
        <v>2550307</v>
      </c>
      <c r="K84" s="361">
        <v>2550307</v>
      </c>
      <c r="L84" s="361">
        <v>2550307</v>
      </c>
      <c r="M84" s="361">
        <v>2550307</v>
      </c>
      <c r="N84" s="361">
        <v>2550307</v>
      </c>
      <c r="O84" s="361">
        <v>2550307</v>
      </c>
      <c r="P84" s="361">
        <v>2550307</v>
      </c>
      <c r="Q84" s="361">
        <v>2550307</v>
      </c>
      <c r="R84" s="361">
        <v>2550307</v>
      </c>
      <c r="S84" s="366">
        <f t="shared" ref="S84" si="76">SUM(G84:R84)</f>
        <v>30603684</v>
      </c>
      <c r="T84" s="366">
        <f t="shared" ref="T84" si="77">+S84/12</f>
        <v>2550307</v>
      </c>
      <c r="U84" s="353">
        <v>30603684</v>
      </c>
    </row>
    <row r="85" spans="1:21" s="228" customFormat="1" ht="23.25" customHeight="1" x14ac:dyDescent="0.25">
      <c r="A85" s="312">
        <v>81</v>
      </c>
      <c r="B85" s="230"/>
      <c r="C85" s="264">
        <v>6955335</v>
      </c>
      <c r="D85" s="260" t="s">
        <v>370</v>
      </c>
      <c r="E85" s="7">
        <v>144</v>
      </c>
      <c r="F85" s="249" t="s">
        <v>15</v>
      </c>
      <c r="G85" s="361">
        <v>3000000</v>
      </c>
      <c r="H85" s="361">
        <v>3000000</v>
      </c>
      <c r="I85" s="361">
        <v>3000000</v>
      </c>
      <c r="J85" s="361">
        <v>3000000</v>
      </c>
      <c r="K85" s="361">
        <v>3000000</v>
      </c>
      <c r="L85" s="361">
        <v>2550307</v>
      </c>
      <c r="M85" s="361">
        <v>2550307</v>
      </c>
      <c r="N85" s="361">
        <v>2550307</v>
      </c>
      <c r="O85" s="361">
        <v>2550307</v>
      </c>
      <c r="P85" s="361">
        <v>2550307</v>
      </c>
      <c r="Q85" s="366">
        <v>2550307</v>
      </c>
      <c r="R85" s="366">
        <v>2550307</v>
      </c>
      <c r="S85" s="366">
        <f t="shared" ref="S85:S87" si="78">SUM(G85:R85)</f>
        <v>32852149</v>
      </c>
      <c r="T85" s="366">
        <f t="shared" ref="T85:T88" si="79">+S85/12</f>
        <v>2737679.0833333335</v>
      </c>
      <c r="U85" s="353">
        <v>32852149</v>
      </c>
    </row>
    <row r="86" spans="1:21" s="228" customFormat="1" ht="23.25" customHeight="1" x14ac:dyDescent="0.25">
      <c r="A86" s="309">
        <v>82</v>
      </c>
      <c r="B86" s="230"/>
      <c r="C86" s="264">
        <v>3629102</v>
      </c>
      <c r="D86" s="260" t="s">
        <v>371</v>
      </c>
      <c r="E86" s="7">
        <v>144</v>
      </c>
      <c r="F86" s="249" t="s">
        <v>15</v>
      </c>
      <c r="G86" s="361">
        <v>2550307</v>
      </c>
      <c r="H86" s="361">
        <v>2550307</v>
      </c>
      <c r="I86" s="361">
        <v>3050307</v>
      </c>
      <c r="J86" s="361">
        <v>2925307</v>
      </c>
      <c r="K86" s="361">
        <v>2550307</v>
      </c>
      <c r="L86" s="361">
        <v>2550307</v>
      </c>
      <c r="M86" s="361">
        <v>2550307</v>
      </c>
      <c r="N86" s="361">
        <v>2550307</v>
      </c>
      <c r="O86" s="361">
        <v>2550307</v>
      </c>
      <c r="P86" s="361">
        <v>2550307</v>
      </c>
      <c r="Q86" s="366">
        <v>2550307</v>
      </c>
      <c r="R86" s="366">
        <v>2550307</v>
      </c>
      <c r="S86" s="366">
        <f t="shared" si="78"/>
        <v>31478684</v>
      </c>
      <c r="T86" s="366">
        <f t="shared" si="79"/>
        <v>2623223.6666666665</v>
      </c>
      <c r="U86" s="353">
        <v>31478684</v>
      </c>
    </row>
    <row r="87" spans="1:21" s="228" customFormat="1" ht="23.25" customHeight="1" thickBot="1" x14ac:dyDescent="0.3">
      <c r="A87" s="310">
        <v>83</v>
      </c>
      <c r="B87" s="230"/>
      <c r="C87" s="269">
        <v>1432113</v>
      </c>
      <c r="D87" s="259" t="s">
        <v>372</v>
      </c>
      <c r="E87" s="7">
        <v>144</v>
      </c>
      <c r="F87" s="249" t="s">
        <v>15</v>
      </c>
      <c r="G87" s="361">
        <v>6000000</v>
      </c>
      <c r="H87" s="361">
        <v>6000000</v>
      </c>
      <c r="I87" s="361">
        <v>6000000</v>
      </c>
      <c r="J87" s="361">
        <v>6000000</v>
      </c>
      <c r="K87" s="361">
        <v>6000000</v>
      </c>
      <c r="L87" s="361">
        <v>5000000</v>
      </c>
      <c r="M87" s="361">
        <v>5000000</v>
      </c>
      <c r="N87" s="361">
        <v>5000000</v>
      </c>
      <c r="O87" s="361">
        <v>5000000</v>
      </c>
      <c r="P87" s="361">
        <v>5000000</v>
      </c>
      <c r="Q87" s="366">
        <v>5000000</v>
      </c>
      <c r="R87" s="366">
        <v>5000000</v>
      </c>
      <c r="S87" s="366">
        <f t="shared" si="78"/>
        <v>65000000</v>
      </c>
      <c r="T87" s="366">
        <f t="shared" si="79"/>
        <v>5416666.666666667</v>
      </c>
      <c r="U87" s="353">
        <v>65000000</v>
      </c>
    </row>
    <row r="88" spans="1:21" s="228" customFormat="1" ht="23.25" customHeight="1" x14ac:dyDescent="0.25">
      <c r="A88" s="312">
        <v>84</v>
      </c>
      <c r="B88" s="236"/>
      <c r="C88" s="264">
        <v>3562146</v>
      </c>
      <c r="D88" s="257" t="s">
        <v>373</v>
      </c>
      <c r="E88" s="7">
        <v>144</v>
      </c>
      <c r="F88" s="249" t="s">
        <v>15</v>
      </c>
      <c r="G88" s="361">
        <v>2550307</v>
      </c>
      <c r="H88" s="361">
        <v>2550307</v>
      </c>
      <c r="I88" s="361">
        <v>2550307</v>
      </c>
      <c r="J88" s="361">
        <v>2550307</v>
      </c>
      <c r="K88" s="361">
        <v>2550307</v>
      </c>
      <c r="L88" s="361">
        <v>2550307</v>
      </c>
      <c r="M88" s="361">
        <v>2550307</v>
      </c>
      <c r="N88" s="361">
        <v>2550307</v>
      </c>
      <c r="O88" s="361">
        <v>2550307</v>
      </c>
      <c r="P88" s="361">
        <v>2550307</v>
      </c>
      <c r="Q88" s="366">
        <v>2550307</v>
      </c>
      <c r="R88" s="366">
        <v>2550307</v>
      </c>
      <c r="S88" s="366">
        <f>SUM(G88:R88)</f>
        <v>30603684</v>
      </c>
      <c r="T88" s="366">
        <f t="shared" si="79"/>
        <v>2550307</v>
      </c>
      <c r="U88" s="353">
        <v>30603684</v>
      </c>
    </row>
    <row r="89" spans="1:21" s="228" customFormat="1" ht="23.25" customHeight="1" x14ac:dyDescent="0.25">
      <c r="A89" s="309">
        <v>85</v>
      </c>
      <c r="B89" s="262"/>
      <c r="C89" s="272">
        <v>3430681</v>
      </c>
      <c r="D89" s="289" t="s">
        <v>374</v>
      </c>
      <c r="E89" s="7">
        <v>144</v>
      </c>
      <c r="F89" s="249" t="s">
        <v>15</v>
      </c>
      <c r="G89" s="361">
        <v>4000000</v>
      </c>
      <c r="H89" s="361">
        <v>4000000</v>
      </c>
      <c r="I89" s="361">
        <v>4000000</v>
      </c>
      <c r="J89" s="361">
        <v>4000000</v>
      </c>
      <c r="K89" s="361">
        <v>4000000</v>
      </c>
      <c r="L89" s="361">
        <v>3500000</v>
      </c>
      <c r="M89" s="361">
        <v>3500000</v>
      </c>
      <c r="N89" s="366">
        <v>3500000</v>
      </c>
      <c r="O89" s="366">
        <v>3500000</v>
      </c>
      <c r="P89" s="366">
        <v>3500000</v>
      </c>
      <c r="Q89" s="366">
        <v>3500000</v>
      </c>
      <c r="R89" s="366">
        <v>3500000</v>
      </c>
      <c r="S89" s="366">
        <f t="shared" ref="S89:S90" si="80">SUM(G89:R89)</f>
        <v>44500000</v>
      </c>
      <c r="T89" s="366">
        <f t="shared" ref="T89:T90" si="81">+S89/12</f>
        <v>3708333.3333333335</v>
      </c>
      <c r="U89" s="353">
        <v>44500000</v>
      </c>
    </row>
    <row r="90" spans="1:21" s="228" customFormat="1" ht="23.25" customHeight="1" thickBot="1" x14ac:dyDescent="0.3">
      <c r="A90" s="310">
        <v>86</v>
      </c>
      <c r="B90" s="236"/>
      <c r="C90" s="264">
        <v>1380009</v>
      </c>
      <c r="D90" s="260" t="s">
        <v>375</v>
      </c>
      <c r="E90" s="7">
        <v>144</v>
      </c>
      <c r="F90" s="249" t="s">
        <v>15</v>
      </c>
      <c r="G90" s="361">
        <v>2550307</v>
      </c>
      <c r="H90" s="361">
        <v>2550307</v>
      </c>
      <c r="I90" s="361">
        <v>3050307</v>
      </c>
      <c r="J90" s="361">
        <v>3050307</v>
      </c>
      <c r="K90" s="361">
        <v>2550307</v>
      </c>
      <c r="L90" s="361">
        <v>2550307</v>
      </c>
      <c r="M90" s="361">
        <v>2550307</v>
      </c>
      <c r="N90" s="366">
        <v>2550307</v>
      </c>
      <c r="O90" s="366">
        <v>2550307</v>
      </c>
      <c r="P90" s="366">
        <v>2550307</v>
      </c>
      <c r="Q90" s="366">
        <v>2550307</v>
      </c>
      <c r="R90" s="366">
        <v>2550307</v>
      </c>
      <c r="S90" s="366">
        <f t="shared" si="80"/>
        <v>31603684</v>
      </c>
      <c r="T90" s="366">
        <f t="shared" si="81"/>
        <v>2633640.3333333335</v>
      </c>
      <c r="U90" s="353">
        <v>31603684</v>
      </c>
    </row>
    <row r="91" spans="1:21" s="228" customFormat="1" ht="23.25" customHeight="1" x14ac:dyDescent="0.25">
      <c r="A91" s="312">
        <v>87</v>
      </c>
      <c r="B91" s="236"/>
      <c r="C91" s="264">
        <v>2629919</v>
      </c>
      <c r="D91" s="257" t="s">
        <v>376</v>
      </c>
      <c r="E91" s="7">
        <v>144</v>
      </c>
      <c r="F91" s="249" t="s">
        <v>15</v>
      </c>
      <c r="G91" s="365">
        <v>2550307</v>
      </c>
      <c r="H91" s="365">
        <v>2550307</v>
      </c>
      <c r="I91" s="365">
        <v>2550307</v>
      </c>
      <c r="J91" s="365">
        <v>2550307</v>
      </c>
      <c r="K91" s="365">
        <v>2550307</v>
      </c>
      <c r="L91" s="365">
        <v>2550307</v>
      </c>
      <c r="M91" s="365">
        <v>2550307</v>
      </c>
      <c r="N91" s="365">
        <v>0</v>
      </c>
      <c r="O91" s="365">
        <v>0</v>
      </c>
      <c r="P91" s="365">
        <v>0</v>
      </c>
      <c r="Q91" s="365">
        <v>0</v>
      </c>
      <c r="R91" s="365">
        <v>0</v>
      </c>
      <c r="S91" s="365" t="s">
        <v>435</v>
      </c>
      <c r="T91" s="365" t="s">
        <v>435</v>
      </c>
      <c r="U91" s="353">
        <f>SUM(G91:T91)</f>
        <v>17852149</v>
      </c>
    </row>
    <row r="92" spans="1:21" s="228" customFormat="1" ht="23.25" customHeight="1" x14ac:dyDescent="0.25">
      <c r="A92" s="309">
        <v>88</v>
      </c>
      <c r="B92" s="236"/>
      <c r="C92" s="264">
        <v>5808008</v>
      </c>
      <c r="D92" s="257" t="s">
        <v>377</v>
      </c>
      <c r="E92" s="7">
        <v>144</v>
      </c>
      <c r="F92" s="249" t="s">
        <v>15</v>
      </c>
      <c r="G92" s="365">
        <v>2550307</v>
      </c>
      <c r="H92" s="365">
        <v>2550307</v>
      </c>
      <c r="I92" s="365">
        <v>2550307</v>
      </c>
      <c r="J92" s="365">
        <v>2550307</v>
      </c>
      <c r="K92" s="365">
        <v>0</v>
      </c>
      <c r="L92" s="365">
        <v>0</v>
      </c>
      <c r="M92" s="365">
        <v>0</v>
      </c>
      <c r="N92" s="365">
        <v>0</v>
      </c>
      <c r="O92" s="365">
        <v>0</v>
      </c>
      <c r="P92" s="365">
        <v>0</v>
      </c>
      <c r="Q92" s="365">
        <v>0</v>
      </c>
      <c r="R92" s="365">
        <v>0</v>
      </c>
      <c r="S92" s="365" t="s">
        <v>435</v>
      </c>
      <c r="T92" s="365" t="s">
        <v>435</v>
      </c>
      <c r="U92" s="353">
        <f>SUM(G92:T92)</f>
        <v>10201228</v>
      </c>
    </row>
    <row r="93" spans="1:21" s="228" customFormat="1" ht="23.25" customHeight="1" thickBot="1" x14ac:dyDescent="0.3">
      <c r="A93" s="310">
        <v>89</v>
      </c>
      <c r="B93" s="236"/>
      <c r="C93" s="264">
        <v>5816950</v>
      </c>
      <c r="D93" s="257" t="s">
        <v>378</v>
      </c>
      <c r="E93" s="7">
        <v>144</v>
      </c>
      <c r="F93" s="249" t="s">
        <v>15</v>
      </c>
      <c r="G93" s="361">
        <v>2550307</v>
      </c>
      <c r="H93" s="361">
        <v>2550307</v>
      </c>
      <c r="I93" s="361">
        <v>3050307</v>
      </c>
      <c r="J93" s="361">
        <v>2800307</v>
      </c>
      <c r="K93" s="361">
        <v>2550307</v>
      </c>
      <c r="L93" s="361">
        <v>2550307</v>
      </c>
      <c r="M93" s="361">
        <v>2550307</v>
      </c>
      <c r="N93" s="361">
        <v>2550307</v>
      </c>
      <c r="O93" s="361">
        <v>2550307</v>
      </c>
      <c r="P93" s="361">
        <v>2550307</v>
      </c>
      <c r="Q93" s="366">
        <v>2550307</v>
      </c>
      <c r="R93" s="366">
        <v>2550307</v>
      </c>
      <c r="S93" s="366">
        <f t="shared" ref="S93" si="82">SUM(G93:R93)</f>
        <v>31353684</v>
      </c>
      <c r="T93" s="366">
        <f t="shared" ref="T93" si="83">+S93/12</f>
        <v>2612807</v>
      </c>
      <c r="U93" s="353">
        <v>31353684</v>
      </c>
    </row>
    <row r="94" spans="1:21" s="228" customFormat="1" ht="23.25" customHeight="1" x14ac:dyDescent="0.25">
      <c r="A94" s="312">
        <v>90</v>
      </c>
      <c r="B94" s="247"/>
      <c r="C94" s="264">
        <v>5580275</v>
      </c>
      <c r="D94" s="257" t="s">
        <v>379</v>
      </c>
      <c r="E94" s="7">
        <v>144</v>
      </c>
      <c r="F94" s="249" t="s">
        <v>15</v>
      </c>
      <c r="G94" s="361">
        <v>3000000</v>
      </c>
      <c r="H94" s="361">
        <v>3000000</v>
      </c>
      <c r="I94" s="361">
        <v>3517500</v>
      </c>
      <c r="J94" s="361">
        <v>3000000</v>
      </c>
      <c r="K94" s="361">
        <v>3000000</v>
      </c>
      <c r="L94" s="361">
        <v>3000000</v>
      </c>
      <c r="M94" s="361">
        <v>3000000</v>
      </c>
      <c r="N94" s="361">
        <v>3000000</v>
      </c>
      <c r="O94" s="361">
        <v>3000000</v>
      </c>
      <c r="P94" s="361">
        <v>3000000</v>
      </c>
      <c r="Q94" s="366">
        <v>3000000</v>
      </c>
      <c r="R94" s="366">
        <v>3000000</v>
      </c>
      <c r="S94" s="366">
        <f t="shared" ref="S94:S95" si="84">SUM(G94:R94)</f>
        <v>36517500</v>
      </c>
      <c r="T94" s="366">
        <f t="shared" ref="T94:T95" si="85">+S94/12</f>
        <v>3043125</v>
      </c>
      <c r="U94" s="353">
        <v>36517500</v>
      </c>
    </row>
    <row r="95" spans="1:21" s="228" customFormat="1" ht="23.25" customHeight="1" x14ac:dyDescent="0.25">
      <c r="A95" s="309">
        <v>91</v>
      </c>
      <c r="B95" s="247"/>
      <c r="C95" s="264">
        <v>4530917</v>
      </c>
      <c r="D95" s="257" t="s">
        <v>380</v>
      </c>
      <c r="E95" s="7">
        <v>144</v>
      </c>
      <c r="F95" s="249" t="s">
        <v>15</v>
      </c>
      <c r="G95" s="361">
        <v>6000000</v>
      </c>
      <c r="H95" s="361">
        <v>6000000</v>
      </c>
      <c r="I95" s="361">
        <v>6500000</v>
      </c>
      <c r="J95" s="361">
        <v>6500000</v>
      </c>
      <c r="K95" s="361">
        <v>6500000</v>
      </c>
      <c r="L95" s="361">
        <v>6500000</v>
      </c>
      <c r="M95" s="361">
        <v>6500000</v>
      </c>
      <c r="N95" s="361">
        <v>6500000</v>
      </c>
      <c r="O95" s="361">
        <v>6500000</v>
      </c>
      <c r="P95" s="361">
        <v>6500000</v>
      </c>
      <c r="Q95" s="366">
        <v>6500000</v>
      </c>
      <c r="R95" s="366">
        <v>6500000</v>
      </c>
      <c r="S95" s="366">
        <f t="shared" si="84"/>
        <v>77000000</v>
      </c>
      <c r="T95" s="366">
        <f t="shared" si="85"/>
        <v>6416666.666666667</v>
      </c>
      <c r="U95" s="353">
        <v>77000000</v>
      </c>
    </row>
    <row r="96" spans="1:21" s="228" customFormat="1" ht="23.25" customHeight="1" thickBot="1" x14ac:dyDescent="0.3">
      <c r="A96" s="310">
        <v>92</v>
      </c>
      <c r="B96" s="247"/>
      <c r="C96" s="269">
        <v>3391346</v>
      </c>
      <c r="D96" s="260" t="s">
        <v>381</v>
      </c>
      <c r="E96" s="7">
        <v>144</v>
      </c>
      <c r="F96" s="249" t="s">
        <v>15</v>
      </c>
      <c r="G96" s="361">
        <v>6000000</v>
      </c>
      <c r="H96" s="361">
        <v>6000000</v>
      </c>
      <c r="I96" s="361">
        <v>6000000</v>
      </c>
      <c r="J96" s="361">
        <v>6000000</v>
      </c>
      <c r="K96" s="361">
        <v>6000000</v>
      </c>
      <c r="L96" s="361">
        <v>6000000</v>
      </c>
      <c r="M96" s="361">
        <v>6000000</v>
      </c>
      <c r="N96" s="361">
        <v>6000000</v>
      </c>
      <c r="O96" s="361">
        <v>6000000</v>
      </c>
      <c r="P96" s="361">
        <v>6000000</v>
      </c>
      <c r="Q96" s="366">
        <v>6000000</v>
      </c>
      <c r="R96" s="366">
        <v>6000000</v>
      </c>
      <c r="S96" s="366">
        <f t="shared" ref="S96:S97" si="86">SUM(G96:R96)</f>
        <v>72000000</v>
      </c>
      <c r="T96" s="366">
        <f t="shared" ref="T96" si="87">+S96/12</f>
        <v>6000000</v>
      </c>
      <c r="U96" s="353">
        <v>72000000</v>
      </c>
    </row>
    <row r="97" spans="1:68" s="228" customFormat="1" ht="23.25" customHeight="1" x14ac:dyDescent="0.25">
      <c r="A97" s="312">
        <v>93</v>
      </c>
      <c r="B97" s="247"/>
      <c r="C97" s="270">
        <v>4233263</v>
      </c>
      <c r="D97" s="261" t="s">
        <v>382</v>
      </c>
      <c r="E97" s="7">
        <v>144</v>
      </c>
      <c r="F97" s="249" t="s">
        <v>15</v>
      </c>
      <c r="G97" s="361">
        <v>2550307</v>
      </c>
      <c r="H97" s="361">
        <v>2550307</v>
      </c>
      <c r="I97" s="361">
        <v>2550307</v>
      </c>
      <c r="J97" s="361">
        <v>2550307</v>
      </c>
      <c r="K97" s="361">
        <v>2550307</v>
      </c>
      <c r="L97" s="361">
        <v>2550307</v>
      </c>
      <c r="M97" s="361">
        <v>2550307</v>
      </c>
      <c r="N97" s="361">
        <v>2550307</v>
      </c>
      <c r="O97" s="361">
        <v>2550307</v>
      </c>
      <c r="P97" s="361">
        <v>2550307</v>
      </c>
      <c r="Q97" s="366">
        <v>2550307</v>
      </c>
      <c r="R97" s="366">
        <v>2550307</v>
      </c>
      <c r="S97" s="366">
        <f t="shared" si="86"/>
        <v>30603684</v>
      </c>
      <c r="T97" s="366">
        <v>2550307</v>
      </c>
      <c r="U97" s="353">
        <v>30603684</v>
      </c>
    </row>
    <row r="98" spans="1:68" s="228" customFormat="1" ht="23.25" customHeight="1" thickBot="1" x14ac:dyDescent="0.3">
      <c r="A98" s="310">
        <v>95</v>
      </c>
      <c r="B98" s="245"/>
      <c r="C98" s="271">
        <v>5504595</v>
      </c>
      <c r="D98" s="257" t="s">
        <v>383</v>
      </c>
      <c r="E98" s="7">
        <v>144</v>
      </c>
      <c r="F98" s="249" t="s">
        <v>15</v>
      </c>
      <c r="G98" s="365">
        <v>2550307</v>
      </c>
      <c r="H98" s="365">
        <v>2550307</v>
      </c>
      <c r="I98" s="365">
        <v>2550307</v>
      </c>
      <c r="J98" s="365">
        <v>2550307</v>
      </c>
      <c r="K98" s="365" t="s">
        <v>435</v>
      </c>
      <c r="L98" s="365" t="s">
        <v>435</v>
      </c>
      <c r="M98" s="365" t="s">
        <v>435</v>
      </c>
      <c r="N98" s="365" t="s">
        <v>435</v>
      </c>
      <c r="O98" s="365" t="s">
        <v>435</v>
      </c>
      <c r="P98" s="365" t="s">
        <v>435</v>
      </c>
      <c r="Q98" s="365" t="s">
        <v>435</v>
      </c>
      <c r="R98" s="365" t="s">
        <v>435</v>
      </c>
      <c r="S98" s="365" t="s">
        <v>435</v>
      </c>
      <c r="T98" s="361">
        <v>4103380</v>
      </c>
      <c r="U98" s="353">
        <f>SUM(G98:T98)</f>
        <v>14304608</v>
      </c>
    </row>
    <row r="99" spans="1:68" s="228" customFormat="1" ht="23.25" customHeight="1" x14ac:dyDescent="0.25">
      <c r="A99" s="312">
        <v>96</v>
      </c>
      <c r="B99" s="236"/>
      <c r="C99" s="270">
        <v>6293892</v>
      </c>
      <c r="D99" s="261" t="s">
        <v>384</v>
      </c>
      <c r="E99" s="7">
        <v>144</v>
      </c>
      <c r="F99" s="249" t="s">
        <v>15</v>
      </c>
      <c r="G99" s="361">
        <v>2550307</v>
      </c>
      <c r="H99" s="361">
        <v>2550307</v>
      </c>
      <c r="I99" s="361">
        <v>3050307</v>
      </c>
      <c r="J99" s="361">
        <v>3050307</v>
      </c>
      <c r="K99" s="361">
        <v>2550307</v>
      </c>
      <c r="L99" s="361">
        <v>2550307</v>
      </c>
      <c r="M99" s="361">
        <v>2550307</v>
      </c>
      <c r="N99" s="366">
        <v>2550307</v>
      </c>
      <c r="O99" s="366">
        <v>2550307</v>
      </c>
      <c r="P99" s="366">
        <v>2550307</v>
      </c>
      <c r="Q99" s="366">
        <v>2550307</v>
      </c>
      <c r="R99" s="366">
        <v>2550307</v>
      </c>
      <c r="S99" s="366">
        <f t="shared" ref="S99:S100" si="88">SUM(G99:R99)</f>
        <v>31603684</v>
      </c>
      <c r="T99" s="366">
        <f t="shared" ref="T99:T100" si="89">+S99/12</f>
        <v>2633640.3333333335</v>
      </c>
      <c r="U99" s="353">
        <v>31603684</v>
      </c>
    </row>
    <row r="100" spans="1:68" s="228" customFormat="1" ht="23.25" customHeight="1" thickBot="1" x14ac:dyDescent="0.3">
      <c r="A100" s="309">
        <v>97</v>
      </c>
      <c r="B100" s="245"/>
      <c r="C100" s="269">
        <v>3623120</v>
      </c>
      <c r="D100" s="260" t="s">
        <v>385</v>
      </c>
      <c r="E100" s="7">
        <v>144</v>
      </c>
      <c r="F100" s="249" t="s">
        <v>15</v>
      </c>
      <c r="G100" s="361">
        <v>3000000</v>
      </c>
      <c r="H100" s="361">
        <v>3000000</v>
      </c>
      <c r="I100" s="361">
        <v>3000000</v>
      </c>
      <c r="J100" s="361">
        <v>3000000</v>
      </c>
      <c r="K100" s="361">
        <v>3000000</v>
      </c>
      <c r="L100" s="361">
        <v>3000000</v>
      </c>
      <c r="M100" s="361">
        <v>3000000</v>
      </c>
      <c r="N100" s="361">
        <v>3000000</v>
      </c>
      <c r="O100" s="361">
        <v>3000000</v>
      </c>
      <c r="P100" s="361">
        <v>3000000</v>
      </c>
      <c r="Q100" s="366">
        <v>3000000</v>
      </c>
      <c r="R100" s="366">
        <v>3000000</v>
      </c>
      <c r="S100" s="366">
        <f t="shared" si="88"/>
        <v>36000000</v>
      </c>
      <c r="T100" s="366">
        <f t="shared" si="89"/>
        <v>3000000</v>
      </c>
      <c r="U100" s="353">
        <v>36000000</v>
      </c>
    </row>
    <row r="101" spans="1:68" s="228" customFormat="1" ht="23.25" customHeight="1" thickBot="1" x14ac:dyDescent="0.3">
      <c r="A101" s="312">
        <v>99</v>
      </c>
      <c r="B101" s="293"/>
      <c r="C101" s="272">
        <v>7108134</v>
      </c>
      <c r="D101" s="257" t="s">
        <v>386</v>
      </c>
      <c r="E101" s="7">
        <v>144</v>
      </c>
      <c r="F101" s="249" t="s">
        <v>15</v>
      </c>
      <c r="G101" s="361">
        <v>2500000</v>
      </c>
      <c r="H101" s="361">
        <v>2500000</v>
      </c>
      <c r="I101" s="361">
        <v>2500000</v>
      </c>
      <c r="J101" s="361">
        <v>2500000</v>
      </c>
      <c r="K101" s="361">
        <v>2500000</v>
      </c>
      <c r="L101" s="361">
        <v>2500000</v>
      </c>
      <c r="M101" s="361">
        <v>2500000</v>
      </c>
      <c r="N101" s="361">
        <v>2500000</v>
      </c>
      <c r="O101" s="361">
        <v>2500000</v>
      </c>
      <c r="P101" s="361">
        <v>2500000</v>
      </c>
      <c r="Q101" s="361">
        <v>2500000</v>
      </c>
      <c r="R101" s="361">
        <v>2500000</v>
      </c>
      <c r="S101" s="366">
        <f t="shared" ref="S101" si="90">SUM(G101:R101)</f>
        <v>30000000</v>
      </c>
      <c r="T101" s="366">
        <f t="shared" ref="T101" si="91">+S101/12</f>
        <v>2500000</v>
      </c>
      <c r="U101" s="353">
        <v>30000000</v>
      </c>
    </row>
    <row r="102" spans="1:68" s="228" customFormat="1" ht="23.25" customHeight="1" x14ac:dyDescent="0.25">
      <c r="A102" s="312">
        <v>102</v>
      </c>
      <c r="B102" s="293"/>
      <c r="C102" s="272">
        <v>3977528</v>
      </c>
      <c r="D102" s="257" t="s">
        <v>387</v>
      </c>
      <c r="E102" s="7">
        <v>144</v>
      </c>
      <c r="F102" s="249" t="s">
        <v>15</v>
      </c>
      <c r="G102" s="366">
        <v>6000000</v>
      </c>
      <c r="H102" s="366">
        <v>6000000</v>
      </c>
      <c r="I102" s="366">
        <v>6000000</v>
      </c>
      <c r="J102" s="366">
        <v>6000000</v>
      </c>
      <c r="K102" s="366">
        <v>6000000</v>
      </c>
      <c r="L102" s="366">
        <v>5000000</v>
      </c>
      <c r="M102" s="366">
        <v>5000000</v>
      </c>
      <c r="N102" s="366">
        <v>5000000</v>
      </c>
      <c r="O102" s="366">
        <v>5000000</v>
      </c>
      <c r="P102" s="366">
        <v>5000000</v>
      </c>
      <c r="Q102" s="366">
        <v>5000000</v>
      </c>
      <c r="R102" s="366">
        <v>5000000</v>
      </c>
      <c r="S102" s="366">
        <f t="shared" ref="S102:S103" si="92">SUM(G102:R102)</f>
        <v>65000000</v>
      </c>
      <c r="T102" s="366">
        <f t="shared" ref="T102:T103" si="93">+S102/12</f>
        <v>5416666.666666667</v>
      </c>
      <c r="U102" s="353">
        <v>65000000</v>
      </c>
    </row>
    <row r="103" spans="1:68" s="228" customFormat="1" ht="23.25" customHeight="1" x14ac:dyDescent="0.25">
      <c r="A103" s="309">
        <v>103</v>
      </c>
      <c r="B103" s="293"/>
      <c r="C103" s="272">
        <v>3984100</v>
      </c>
      <c r="D103" s="257" t="s">
        <v>388</v>
      </c>
      <c r="E103" s="7">
        <v>144</v>
      </c>
      <c r="F103" s="249" t="s">
        <v>15</v>
      </c>
      <c r="G103" s="361">
        <v>3500000</v>
      </c>
      <c r="H103" s="361">
        <v>3500000</v>
      </c>
      <c r="I103" s="361">
        <v>3500000</v>
      </c>
      <c r="J103" s="361">
        <v>3500000</v>
      </c>
      <c r="K103" s="361">
        <v>3500000</v>
      </c>
      <c r="L103" s="361">
        <v>3000000</v>
      </c>
      <c r="M103" s="361">
        <v>3000000</v>
      </c>
      <c r="N103" s="366">
        <v>3000000</v>
      </c>
      <c r="O103" s="366">
        <v>3000000</v>
      </c>
      <c r="P103" s="366">
        <v>3000000</v>
      </c>
      <c r="Q103" s="366">
        <v>3000000</v>
      </c>
      <c r="R103" s="366">
        <v>3000000</v>
      </c>
      <c r="S103" s="366">
        <f t="shared" si="92"/>
        <v>38500000</v>
      </c>
      <c r="T103" s="366">
        <f t="shared" si="93"/>
        <v>3208333.3333333335</v>
      </c>
      <c r="U103" s="353">
        <v>38500000</v>
      </c>
    </row>
    <row r="104" spans="1:68" s="228" customFormat="1" ht="23.25" customHeight="1" thickBot="1" x14ac:dyDescent="0.3">
      <c r="A104" s="310">
        <v>104</v>
      </c>
      <c r="B104" s="293"/>
      <c r="C104" s="272">
        <v>2523218</v>
      </c>
      <c r="D104" s="257" t="s">
        <v>389</v>
      </c>
      <c r="E104" s="7">
        <v>111</v>
      </c>
      <c r="F104" s="249" t="s">
        <v>11</v>
      </c>
      <c r="G104" s="361">
        <v>3800000</v>
      </c>
      <c r="H104" s="361">
        <v>3800000</v>
      </c>
      <c r="I104" s="361">
        <v>3800000</v>
      </c>
      <c r="J104" s="361">
        <v>3800000</v>
      </c>
      <c r="K104" s="361">
        <v>3800000</v>
      </c>
      <c r="L104" s="361">
        <v>3800000</v>
      </c>
      <c r="M104" s="361">
        <v>5800000</v>
      </c>
      <c r="N104" s="366">
        <v>5800000</v>
      </c>
      <c r="O104" s="366">
        <v>5800000</v>
      </c>
      <c r="P104" s="366">
        <v>5800000</v>
      </c>
      <c r="Q104" s="366">
        <v>5800000</v>
      </c>
      <c r="R104" s="366">
        <v>5800000</v>
      </c>
      <c r="S104" s="366">
        <f>SUM(G104:R104)</f>
        <v>57600000</v>
      </c>
      <c r="T104" s="366">
        <f>+S104/12</f>
        <v>4800000</v>
      </c>
      <c r="U104" s="353">
        <v>57600000</v>
      </c>
    </row>
    <row r="105" spans="1:68" s="228" customFormat="1" ht="23.25" customHeight="1" x14ac:dyDescent="0.25">
      <c r="A105" s="312">
        <v>105</v>
      </c>
      <c r="B105" s="293"/>
      <c r="C105" s="272">
        <v>2943018</v>
      </c>
      <c r="D105" s="257" t="s">
        <v>390</v>
      </c>
      <c r="E105" s="7">
        <v>144</v>
      </c>
      <c r="F105" s="249" t="s">
        <v>15</v>
      </c>
      <c r="G105" s="361">
        <v>2550307</v>
      </c>
      <c r="H105" s="361">
        <v>2550307</v>
      </c>
      <c r="I105" s="361">
        <v>2550307</v>
      </c>
      <c r="J105" s="361">
        <v>2550307</v>
      </c>
      <c r="K105" s="361">
        <v>2550307</v>
      </c>
      <c r="L105" s="361">
        <v>2550307</v>
      </c>
      <c r="M105" s="361">
        <v>2550307</v>
      </c>
      <c r="N105" s="366">
        <v>2550307</v>
      </c>
      <c r="O105" s="366">
        <v>2550307</v>
      </c>
      <c r="P105" s="366">
        <v>2550307</v>
      </c>
      <c r="Q105" s="366">
        <v>2550307</v>
      </c>
      <c r="R105" s="366">
        <v>2550307</v>
      </c>
      <c r="S105" s="366">
        <f t="shared" ref="S105" si="94">SUM(G105:R105)</f>
        <v>30603684</v>
      </c>
      <c r="T105" s="366">
        <f t="shared" ref="T105" si="95">+S105/12</f>
        <v>2550307</v>
      </c>
      <c r="U105" s="353">
        <v>30603684</v>
      </c>
    </row>
    <row r="106" spans="1:68" s="228" customFormat="1" ht="23.25" customHeight="1" x14ac:dyDescent="0.25">
      <c r="A106" s="309">
        <v>106</v>
      </c>
      <c r="B106" s="293"/>
      <c r="C106" s="272">
        <v>5202939</v>
      </c>
      <c r="D106" s="294" t="s">
        <v>391</v>
      </c>
      <c r="E106" s="7">
        <v>144</v>
      </c>
      <c r="F106" s="249" t="s">
        <v>15</v>
      </c>
      <c r="G106" s="365">
        <v>3000000</v>
      </c>
      <c r="H106" s="365">
        <v>3000000</v>
      </c>
      <c r="I106" s="365">
        <v>3000000</v>
      </c>
      <c r="J106" s="365">
        <v>3000000</v>
      </c>
      <c r="K106" s="365">
        <v>3000000</v>
      </c>
      <c r="L106" s="365">
        <v>3000000</v>
      </c>
      <c r="M106" s="365">
        <v>3000000</v>
      </c>
      <c r="N106" s="365" t="s">
        <v>435</v>
      </c>
      <c r="O106" s="365" t="s">
        <v>435</v>
      </c>
      <c r="P106" s="365" t="s">
        <v>435</v>
      </c>
      <c r="Q106" s="365" t="s">
        <v>435</v>
      </c>
      <c r="R106" s="365" t="s">
        <v>435</v>
      </c>
      <c r="S106" s="365" t="s">
        <v>435</v>
      </c>
      <c r="T106" s="361">
        <v>10615000</v>
      </c>
      <c r="U106" s="354">
        <v>31615000</v>
      </c>
    </row>
    <row r="107" spans="1:68" s="239" customFormat="1" ht="21.95" customHeight="1" thickBot="1" x14ac:dyDescent="0.3">
      <c r="A107" s="310">
        <v>107</v>
      </c>
      <c r="B107" s="230"/>
      <c r="C107" s="295">
        <v>2511649</v>
      </c>
      <c r="D107" s="258" t="s">
        <v>392</v>
      </c>
      <c r="E107" s="7">
        <v>133</v>
      </c>
      <c r="F107" s="249" t="s">
        <v>433</v>
      </c>
      <c r="G107" s="376">
        <v>2400000</v>
      </c>
      <c r="H107" s="376">
        <v>2400000</v>
      </c>
      <c r="I107" s="376">
        <v>2400000</v>
      </c>
      <c r="J107" s="376">
        <v>2400000</v>
      </c>
      <c r="K107" s="376">
        <v>2400000</v>
      </c>
      <c r="L107" s="376">
        <v>2400000</v>
      </c>
      <c r="M107" s="376">
        <v>2400000</v>
      </c>
      <c r="N107" s="376">
        <v>2400000</v>
      </c>
      <c r="O107" s="376">
        <v>1200000</v>
      </c>
      <c r="P107" s="365" t="s">
        <v>435</v>
      </c>
      <c r="Q107" s="365" t="s">
        <v>435</v>
      </c>
      <c r="R107" s="365" t="s">
        <v>435</v>
      </c>
      <c r="S107" s="365" t="s">
        <v>435</v>
      </c>
      <c r="T107" s="361">
        <v>1700000</v>
      </c>
      <c r="U107" s="354">
        <v>22100000</v>
      </c>
    </row>
    <row r="108" spans="1:68" s="239" customFormat="1" ht="21.95" customHeight="1" x14ac:dyDescent="0.25">
      <c r="A108" s="312">
        <v>108</v>
      </c>
      <c r="B108" s="230"/>
      <c r="C108" s="297">
        <v>4316157</v>
      </c>
      <c r="D108" s="258" t="s">
        <v>393</v>
      </c>
      <c r="E108" s="7">
        <v>144</v>
      </c>
      <c r="F108" s="249" t="s">
        <v>15</v>
      </c>
      <c r="G108" s="361">
        <v>2550307</v>
      </c>
      <c r="H108" s="361">
        <v>2550307</v>
      </c>
      <c r="I108" s="361">
        <v>2550307</v>
      </c>
      <c r="J108" s="361">
        <v>2550307</v>
      </c>
      <c r="K108" s="361">
        <v>2550307</v>
      </c>
      <c r="L108" s="361">
        <v>2550307</v>
      </c>
      <c r="M108" s="361">
        <v>2550307</v>
      </c>
      <c r="N108" s="366">
        <v>2550307</v>
      </c>
      <c r="O108" s="366">
        <v>3000000</v>
      </c>
      <c r="P108" s="366">
        <v>3000000</v>
      </c>
      <c r="Q108" s="366">
        <v>3000000</v>
      </c>
      <c r="R108" s="366">
        <v>3000000</v>
      </c>
      <c r="S108" s="366">
        <f>SUM(G108:R108)</f>
        <v>32402456</v>
      </c>
      <c r="T108" s="366">
        <f t="shared" ref="T108" si="96">+S108/12</f>
        <v>2700204.6666666665</v>
      </c>
      <c r="U108" s="352">
        <v>32402456</v>
      </c>
    </row>
    <row r="109" spans="1:68" s="242" customFormat="1" ht="21.95" customHeight="1" x14ac:dyDescent="0.25">
      <c r="A109" s="309">
        <v>109</v>
      </c>
      <c r="B109" s="230"/>
      <c r="C109" s="297">
        <v>3188567</v>
      </c>
      <c r="D109" s="296" t="s">
        <v>394</v>
      </c>
      <c r="E109" s="7">
        <v>144</v>
      </c>
      <c r="F109" s="249" t="s">
        <v>15</v>
      </c>
      <c r="G109" s="361">
        <v>2550307</v>
      </c>
      <c r="H109" s="361">
        <v>2550307</v>
      </c>
      <c r="I109" s="361">
        <v>2550307</v>
      </c>
      <c r="J109" s="361">
        <v>2550307</v>
      </c>
      <c r="K109" s="361">
        <v>2550307</v>
      </c>
      <c r="L109" s="361">
        <v>2550307</v>
      </c>
      <c r="M109" s="361">
        <v>2550307</v>
      </c>
      <c r="N109" s="361">
        <v>2550307</v>
      </c>
      <c r="O109" s="361">
        <v>2550307</v>
      </c>
      <c r="P109" s="361">
        <v>2550307</v>
      </c>
      <c r="Q109" s="361">
        <v>2550307</v>
      </c>
      <c r="R109" s="361">
        <v>2550307</v>
      </c>
      <c r="S109" s="366">
        <f t="shared" ref="S109" si="97">SUM(G109:R109)</f>
        <v>30603684</v>
      </c>
      <c r="T109" s="366">
        <f t="shared" ref="T109:T112" si="98">+S109/12</f>
        <v>2550307</v>
      </c>
      <c r="U109" s="385">
        <v>30603684</v>
      </c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39"/>
      <c r="BP109" s="387"/>
    </row>
    <row r="110" spans="1:68" s="242" customFormat="1" ht="21.95" customHeight="1" x14ac:dyDescent="0.25">
      <c r="A110" s="310">
        <v>110</v>
      </c>
      <c r="B110" s="246"/>
      <c r="C110" s="297">
        <v>835745</v>
      </c>
      <c r="D110" s="296" t="s">
        <v>395</v>
      </c>
      <c r="E110" s="7">
        <v>145</v>
      </c>
      <c r="F110" s="249" t="s">
        <v>16</v>
      </c>
      <c r="G110" s="373">
        <v>8800000</v>
      </c>
      <c r="H110" s="373">
        <v>8800000</v>
      </c>
      <c r="I110" s="373">
        <v>8800000</v>
      </c>
      <c r="J110" s="373">
        <v>8800000</v>
      </c>
      <c r="K110" s="373">
        <v>8800000</v>
      </c>
      <c r="L110" s="373">
        <v>8800000</v>
      </c>
      <c r="M110" s="373">
        <v>8800000</v>
      </c>
      <c r="N110" s="373">
        <v>8800000</v>
      </c>
      <c r="O110" s="373">
        <v>8800000</v>
      </c>
      <c r="P110" s="373">
        <v>8800000</v>
      </c>
      <c r="Q110" s="373">
        <v>8800000</v>
      </c>
      <c r="R110" s="373">
        <v>8800000</v>
      </c>
      <c r="S110" s="361">
        <f t="shared" ref="S110:S112" si="99">SUM(G110:R110)</f>
        <v>105600000</v>
      </c>
      <c r="T110" s="361">
        <f t="shared" si="98"/>
        <v>8800000</v>
      </c>
      <c r="U110" s="385">
        <v>105600000</v>
      </c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387"/>
    </row>
    <row r="111" spans="1:68" s="242" customFormat="1" ht="21.95" customHeight="1" x14ac:dyDescent="0.25">
      <c r="A111" s="398">
        <v>111</v>
      </c>
      <c r="B111" s="399"/>
      <c r="C111" s="401">
        <v>2580396</v>
      </c>
      <c r="D111" s="403" t="s">
        <v>396</v>
      </c>
      <c r="E111" s="7">
        <v>232</v>
      </c>
      <c r="F111" s="249" t="s">
        <v>13</v>
      </c>
      <c r="G111" s="365" t="s">
        <v>435</v>
      </c>
      <c r="H111" s="365" t="s">
        <v>435</v>
      </c>
      <c r="I111" s="365" t="s">
        <v>435</v>
      </c>
      <c r="J111" s="365" t="s">
        <v>435</v>
      </c>
      <c r="K111" s="365" t="s">
        <v>435</v>
      </c>
      <c r="L111" s="365" t="s">
        <v>435</v>
      </c>
      <c r="M111" s="365" t="s">
        <v>435</v>
      </c>
      <c r="N111" s="365" t="s">
        <v>435</v>
      </c>
      <c r="O111" s="365" t="s">
        <v>435</v>
      </c>
      <c r="P111" s="373">
        <v>2000000</v>
      </c>
      <c r="Q111" s="365" t="s">
        <v>435</v>
      </c>
      <c r="R111" s="365" t="s">
        <v>435</v>
      </c>
      <c r="S111" s="365" t="s">
        <v>435</v>
      </c>
      <c r="T111" s="365" t="s">
        <v>435</v>
      </c>
      <c r="U111" s="354">
        <v>2000000</v>
      </c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239"/>
      <c r="BP111" s="387"/>
    </row>
    <row r="112" spans="1:68" s="242" customFormat="1" ht="21.95" customHeight="1" x14ac:dyDescent="0.25">
      <c r="A112" s="398"/>
      <c r="B112" s="400"/>
      <c r="C112" s="402"/>
      <c r="D112" s="404"/>
      <c r="E112" s="7">
        <v>111</v>
      </c>
      <c r="F112" s="249" t="s">
        <v>11</v>
      </c>
      <c r="G112" s="373">
        <v>13500000</v>
      </c>
      <c r="H112" s="373">
        <v>13500000</v>
      </c>
      <c r="I112" s="373">
        <v>13500000</v>
      </c>
      <c r="J112" s="373">
        <v>13500000</v>
      </c>
      <c r="K112" s="373">
        <v>13500000</v>
      </c>
      <c r="L112" s="373">
        <v>13500000</v>
      </c>
      <c r="M112" s="373">
        <v>13500000</v>
      </c>
      <c r="N112" s="373">
        <v>13500000</v>
      </c>
      <c r="O112" s="373">
        <v>13500000</v>
      </c>
      <c r="P112" s="373">
        <v>13500000</v>
      </c>
      <c r="Q112" s="373">
        <v>13500000</v>
      </c>
      <c r="R112" s="373">
        <v>13500000</v>
      </c>
      <c r="S112" s="361">
        <f t="shared" si="99"/>
        <v>162000000</v>
      </c>
      <c r="T112" s="361">
        <f t="shared" si="98"/>
        <v>13500000</v>
      </c>
      <c r="U112" s="385">
        <v>162000000</v>
      </c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39"/>
      <c r="BP112" s="387"/>
    </row>
    <row r="113" spans="1:68" s="242" customFormat="1" ht="21.95" customHeight="1" x14ac:dyDescent="0.25">
      <c r="A113" s="398">
        <v>112</v>
      </c>
      <c r="B113" s="399"/>
      <c r="C113" s="401">
        <v>4664855</v>
      </c>
      <c r="D113" s="403" t="s">
        <v>397</v>
      </c>
      <c r="E113" s="7">
        <v>232</v>
      </c>
      <c r="F113" s="249" t="s">
        <v>13</v>
      </c>
      <c r="G113" s="365" t="s">
        <v>435</v>
      </c>
      <c r="H113" s="365" t="s">
        <v>435</v>
      </c>
      <c r="I113" s="365" t="s">
        <v>435</v>
      </c>
      <c r="J113" s="365" t="s">
        <v>435</v>
      </c>
      <c r="K113" s="365" t="s">
        <v>435</v>
      </c>
      <c r="L113" s="365"/>
      <c r="M113" s="365"/>
      <c r="N113" s="373">
        <v>1500000</v>
      </c>
      <c r="O113" s="365"/>
      <c r="P113" s="373">
        <v>1500000</v>
      </c>
      <c r="Q113" s="365" t="s">
        <v>435</v>
      </c>
      <c r="R113" s="365" t="s">
        <v>435</v>
      </c>
      <c r="S113" s="365" t="s">
        <v>435</v>
      </c>
      <c r="T113" s="365" t="s">
        <v>435</v>
      </c>
      <c r="U113" s="385">
        <v>3000000</v>
      </c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BO113" s="239"/>
      <c r="BP113" s="387"/>
    </row>
    <row r="114" spans="1:68" s="242" customFormat="1" ht="21.95" customHeight="1" x14ac:dyDescent="0.25">
      <c r="A114" s="398"/>
      <c r="B114" s="400"/>
      <c r="C114" s="402"/>
      <c r="D114" s="404"/>
      <c r="E114" s="7">
        <v>111</v>
      </c>
      <c r="F114" s="249" t="s">
        <v>11</v>
      </c>
      <c r="G114" s="361">
        <v>12000000</v>
      </c>
      <c r="H114" s="361">
        <v>12000000</v>
      </c>
      <c r="I114" s="361">
        <v>12000000</v>
      </c>
      <c r="J114" s="361">
        <v>12000000</v>
      </c>
      <c r="K114" s="361">
        <v>12000000</v>
      </c>
      <c r="L114" s="361">
        <v>12000000</v>
      </c>
      <c r="M114" s="361">
        <v>12000000</v>
      </c>
      <c r="N114" s="361">
        <v>12000000</v>
      </c>
      <c r="O114" s="361">
        <v>12000000</v>
      </c>
      <c r="P114" s="361">
        <v>12000000</v>
      </c>
      <c r="Q114" s="361">
        <v>12000000</v>
      </c>
      <c r="R114" s="361">
        <v>12000000</v>
      </c>
      <c r="S114" s="366">
        <f t="shared" ref="S114" si="100">SUM(G114:R114)</f>
        <v>144000000</v>
      </c>
      <c r="T114" s="366">
        <v>12000000</v>
      </c>
      <c r="U114" s="385">
        <v>144000000</v>
      </c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BO114" s="239"/>
      <c r="BP114" s="387"/>
    </row>
    <row r="115" spans="1:68" s="242" customFormat="1" ht="21.95" customHeight="1" x14ac:dyDescent="0.25">
      <c r="A115" s="398">
        <v>113</v>
      </c>
      <c r="B115" s="399"/>
      <c r="C115" s="401">
        <v>3685408</v>
      </c>
      <c r="D115" s="403" t="s">
        <v>398</v>
      </c>
      <c r="E115" s="7">
        <v>232</v>
      </c>
      <c r="F115" s="249" t="s">
        <v>13</v>
      </c>
      <c r="G115" s="365" t="s">
        <v>435</v>
      </c>
      <c r="H115" s="365" t="s">
        <v>435</v>
      </c>
      <c r="I115" s="365" t="s">
        <v>435</v>
      </c>
      <c r="J115" s="365" t="s">
        <v>435</v>
      </c>
      <c r="K115" s="365" t="s">
        <v>435</v>
      </c>
      <c r="L115" s="365" t="s">
        <v>435</v>
      </c>
      <c r="M115" s="361"/>
      <c r="N115" s="366"/>
      <c r="O115" s="366"/>
      <c r="P115" s="366">
        <v>2000000</v>
      </c>
      <c r="Q115" s="366"/>
      <c r="R115" s="366">
        <v>500000</v>
      </c>
      <c r="S115" s="366"/>
      <c r="T115" s="366"/>
      <c r="U115" s="385">
        <v>2500000</v>
      </c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39"/>
      <c r="BP115" s="387"/>
    </row>
    <row r="116" spans="1:68" s="242" customFormat="1" x14ac:dyDescent="0.25">
      <c r="A116" s="398"/>
      <c r="B116" s="400"/>
      <c r="C116" s="402"/>
      <c r="D116" s="404"/>
      <c r="E116" s="7">
        <v>111</v>
      </c>
      <c r="F116" s="249" t="s">
        <v>11</v>
      </c>
      <c r="G116" s="361">
        <v>12800000</v>
      </c>
      <c r="H116" s="361">
        <v>12000000</v>
      </c>
      <c r="I116" s="361">
        <v>12000000</v>
      </c>
      <c r="J116" s="361">
        <v>12000000</v>
      </c>
      <c r="K116" s="361">
        <v>12000000</v>
      </c>
      <c r="L116" s="361">
        <v>12000000</v>
      </c>
      <c r="M116" s="361">
        <v>12000000</v>
      </c>
      <c r="N116" s="366">
        <v>12000000</v>
      </c>
      <c r="O116" s="366">
        <v>12000000</v>
      </c>
      <c r="P116" s="366">
        <v>12000000</v>
      </c>
      <c r="Q116" s="366">
        <v>12000000</v>
      </c>
      <c r="R116" s="366">
        <v>12000000</v>
      </c>
      <c r="S116" s="366">
        <f t="shared" ref="S116" si="101">SUM(G116:R116)</f>
        <v>144800000</v>
      </c>
      <c r="T116" s="366">
        <f t="shared" ref="T116" si="102">+S116/12</f>
        <v>12066666.666666666</v>
      </c>
      <c r="U116" s="385">
        <v>144000000</v>
      </c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239"/>
      <c r="BP116" s="387"/>
    </row>
    <row r="117" spans="1:68" s="242" customFormat="1" x14ac:dyDescent="0.25">
      <c r="A117" s="398">
        <v>114</v>
      </c>
      <c r="B117" s="399"/>
      <c r="C117" s="403">
        <v>4982913</v>
      </c>
      <c r="D117" s="403" t="s">
        <v>399</v>
      </c>
      <c r="E117" s="7">
        <v>232</v>
      </c>
      <c r="F117" s="249" t="s">
        <v>13</v>
      </c>
      <c r="G117" s="365" t="s">
        <v>435</v>
      </c>
      <c r="H117" s="365" t="s">
        <v>435</v>
      </c>
      <c r="I117" s="365" t="s">
        <v>435</v>
      </c>
      <c r="J117" s="365" t="s">
        <v>435</v>
      </c>
      <c r="K117" s="365" t="s">
        <v>435</v>
      </c>
      <c r="L117" s="365" t="s">
        <v>435</v>
      </c>
      <c r="M117" s="361"/>
      <c r="N117" s="366">
        <v>1500000</v>
      </c>
      <c r="O117" s="366"/>
      <c r="P117" s="366">
        <v>2000000</v>
      </c>
      <c r="Q117" s="366"/>
      <c r="R117" s="366">
        <v>500000</v>
      </c>
      <c r="S117" s="366"/>
      <c r="T117" s="366"/>
      <c r="U117" s="385">
        <v>4000000</v>
      </c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387"/>
    </row>
    <row r="118" spans="1:68" s="242" customFormat="1" ht="21.95" customHeight="1" x14ac:dyDescent="0.25">
      <c r="A118" s="398"/>
      <c r="B118" s="400"/>
      <c r="C118" s="404"/>
      <c r="D118" s="404"/>
      <c r="E118" s="7">
        <v>111</v>
      </c>
      <c r="F118" s="249" t="s">
        <v>11</v>
      </c>
      <c r="G118" s="361">
        <v>12000000</v>
      </c>
      <c r="H118" s="361">
        <v>12000000</v>
      </c>
      <c r="I118" s="361">
        <v>12000000</v>
      </c>
      <c r="J118" s="361">
        <v>12000000</v>
      </c>
      <c r="K118" s="361">
        <v>12000000</v>
      </c>
      <c r="L118" s="361">
        <v>12000000</v>
      </c>
      <c r="M118" s="361">
        <v>12000000</v>
      </c>
      <c r="N118" s="361">
        <v>12000000</v>
      </c>
      <c r="O118" s="361">
        <v>12000000</v>
      </c>
      <c r="P118" s="361">
        <v>12000000</v>
      </c>
      <c r="Q118" s="361">
        <v>12000000</v>
      </c>
      <c r="R118" s="361">
        <v>12000000</v>
      </c>
      <c r="S118" s="366">
        <f t="shared" ref="S118:S131" si="103">SUM(G118:R118)</f>
        <v>144000000</v>
      </c>
      <c r="T118" s="366">
        <f t="shared" ref="T118:T131" si="104">+S118/12</f>
        <v>12000000</v>
      </c>
      <c r="U118" s="385">
        <v>144000000</v>
      </c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387"/>
    </row>
    <row r="119" spans="1:68" s="242" customFormat="1" ht="21.95" customHeight="1" x14ac:dyDescent="0.25">
      <c r="A119" s="398">
        <v>115</v>
      </c>
      <c r="B119" s="399"/>
      <c r="C119" s="401">
        <v>1297624</v>
      </c>
      <c r="D119" s="403" t="s">
        <v>400</v>
      </c>
      <c r="E119" s="7">
        <v>232</v>
      </c>
      <c r="F119" s="249" t="s">
        <v>13</v>
      </c>
      <c r="G119" s="365" t="s">
        <v>435</v>
      </c>
      <c r="H119" s="365" t="s">
        <v>435</v>
      </c>
      <c r="I119" s="365" t="s">
        <v>435</v>
      </c>
      <c r="J119" s="365" t="s">
        <v>435</v>
      </c>
      <c r="K119" s="365" t="s">
        <v>435</v>
      </c>
      <c r="L119" s="365" t="s">
        <v>435</v>
      </c>
      <c r="M119" s="365"/>
      <c r="N119" s="361">
        <v>1500000</v>
      </c>
      <c r="O119" s="365"/>
      <c r="P119" s="361">
        <v>2000000</v>
      </c>
      <c r="Q119" s="365"/>
      <c r="R119" s="361">
        <v>500000</v>
      </c>
      <c r="S119" s="365"/>
      <c r="T119" s="365"/>
      <c r="U119" s="385">
        <v>4000000</v>
      </c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387"/>
    </row>
    <row r="120" spans="1:68" s="242" customFormat="1" ht="21.95" customHeight="1" x14ac:dyDescent="0.25">
      <c r="A120" s="398"/>
      <c r="B120" s="400"/>
      <c r="C120" s="402"/>
      <c r="D120" s="404"/>
      <c r="E120" s="7">
        <v>111</v>
      </c>
      <c r="F120" s="249" t="s">
        <v>11</v>
      </c>
      <c r="G120" s="361">
        <v>12000000</v>
      </c>
      <c r="H120" s="361">
        <v>12000000</v>
      </c>
      <c r="I120" s="361">
        <v>12000000</v>
      </c>
      <c r="J120" s="361">
        <v>12000000</v>
      </c>
      <c r="K120" s="361">
        <v>12000000</v>
      </c>
      <c r="L120" s="361">
        <v>12000000</v>
      </c>
      <c r="M120" s="361">
        <v>12000000</v>
      </c>
      <c r="N120" s="361">
        <v>12000000</v>
      </c>
      <c r="O120" s="361">
        <v>12000000</v>
      </c>
      <c r="P120" s="361">
        <v>12000000</v>
      </c>
      <c r="Q120" s="361">
        <v>12000000</v>
      </c>
      <c r="R120" s="361">
        <v>12000000</v>
      </c>
      <c r="S120" s="366">
        <f t="shared" si="103"/>
        <v>144000000</v>
      </c>
      <c r="T120" s="366">
        <f t="shared" si="104"/>
        <v>12000000</v>
      </c>
      <c r="U120" s="385">
        <v>144000000</v>
      </c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387"/>
    </row>
    <row r="121" spans="1:68" s="242" customFormat="1" ht="21.95" customHeight="1" x14ac:dyDescent="0.25">
      <c r="A121" s="398">
        <v>116</v>
      </c>
      <c r="B121" s="399"/>
      <c r="C121" s="401">
        <v>6183675</v>
      </c>
      <c r="D121" s="403" t="s">
        <v>401</v>
      </c>
      <c r="E121" s="7">
        <v>232</v>
      </c>
      <c r="F121" s="249" t="s">
        <v>13</v>
      </c>
      <c r="G121" s="365" t="s">
        <v>435</v>
      </c>
      <c r="H121" s="365" t="s">
        <v>435</v>
      </c>
      <c r="I121" s="365" t="s">
        <v>435</v>
      </c>
      <c r="J121" s="365" t="s">
        <v>435</v>
      </c>
      <c r="K121" s="365" t="s">
        <v>435</v>
      </c>
      <c r="L121" s="365" t="s">
        <v>435</v>
      </c>
      <c r="M121" s="365"/>
      <c r="N121" s="361">
        <v>1500000</v>
      </c>
      <c r="O121" s="365"/>
      <c r="P121" s="361">
        <v>2000000</v>
      </c>
      <c r="Q121" s="365" t="s">
        <v>435</v>
      </c>
      <c r="R121" s="365" t="s">
        <v>435</v>
      </c>
      <c r="S121" s="365" t="s">
        <v>435</v>
      </c>
      <c r="T121" s="365" t="s">
        <v>435</v>
      </c>
      <c r="U121" s="385">
        <v>2500000</v>
      </c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387"/>
    </row>
    <row r="122" spans="1:68" s="242" customFormat="1" ht="21.95" customHeight="1" x14ac:dyDescent="0.25">
      <c r="A122" s="398"/>
      <c r="B122" s="400"/>
      <c r="C122" s="402"/>
      <c r="D122" s="404"/>
      <c r="E122" s="7">
        <v>111</v>
      </c>
      <c r="F122" s="249" t="s">
        <v>11</v>
      </c>
      <c r="G122" s="361">
        <v>12000000</v>
      </c>
      <c r="H122" s="361">
        <v>12000000</v>
      </c>
      <c r="I122" s="361">
        <v>12000000</v>
      </c>
      <c r="J122" s="361">
        <v>12000000</v>
      </c>
      <c r="K122" s="361">
        <v>12000000</v>
      </c>
      <c r="L122" s="361">
        <v>12000000</v>
      </c>
      <c r="M122" s="361">
        <v>12000000</v>
      </c>
      <c r="N122" s="361">
        <v>12000000</v>
      </c>
      <c r="O122" s="361">
        <v>12000000</v>
      </c>
      <c r="P122" s="361">
        <v>12000000</v>
      </c>
      <c r="Q122" s="361">
        <v>12000000</v>
      </c>
      <c r="R122" s="361">
        <v>12000000</v>
      </c>
      <c r="S122" s="366">
        <f t="shared" si="103"/>
        <v>144000000</v>
      </c>
      <c r="T122" s="366">
        <f t="shared" si="104"/>
        <v>12000000</v>
      </c>
      <c r="U122" s="385">
        <v>144000000</v>
      </c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239"/>
      <c r="AX122" s="239"/>
      <c r="AY122" s="239"/>
      <c r="AZ122" s="239"/>
      <c r="BA122" s="239"/>
      <c r="BB122" s="239"/>
      <c r="BC122" s="239"/>
      <c r="BD122" s="239"/>
      <c r="BE122" s="239"/>
      <c r="BF122" s="239"/>
      <c r="BG122" s="239"/>
      <c r="BH122" s="239"/>
      <c r="BI122" s="239"/>
      <c r="BJ122" s="239"/>
      <c r="BK122" s="239"/>
      <c r="BL122" s="239"/>
      <c r="BM122" s="239"/>
      <c r="BN122" s="239"/>
      <c r="BO122" s="239"/>
      <c r="BP122" s="387"/>
    </row>
    <row r="123" spans="1:68" s="242" customFormat="1" ht="21.95" customHeight="1" x14ac:dyDescent="0.25">
      <c r="A123" s="332"/>
      <c r="B123" s="333"/>
      <c r="C123" s="314">
        <v>1501630</v>
      </c>
      <c r="D123" s="334" t="s">
        <v>436</v>
      </c>
      <c r="E123" s="7">
        <v>111</v>
      </c>
      <c r="F123" s="249" t="s">
        <v>11</v>
      </c>
      <c r="G123" s="361">
        <v>12000000</v>
      </c>
      <c r="H123" s="361">
        <v>12000000</v>
      </c>
      <c r="I123" s="361">
        <v>12000000</v>
      </c>
      <c r="J123" s="361">
        <v>12000000</v>
      </c>
      <c r="K123" s="361">
        <v>12000000</v>
      </c>
      <c r="L123" s="361">
        <v>12000000</v>
      </c>
      <c r="M123" s="361">
        <v>12000000</v>
      </c>
      <c r="N123" s="361">
        <v>12000000</v>
      </c>
      <c r="O123" s="361">
        <v>12000000</v>
      </c>
      <c r="P123" s="361">
        <v>12000000</v>
      </c>
      <c r="Q123" s="361">
        <v>12000000</v>
      </c>
      <c r="R123" s="361">
        <v>12000000</v>
      </c>
      <c r="S123" s="366">
        <f t="shared" si="103"/>
        <v>144000000</v>
      </c>
      <c r="T123" s="366">
        <f t="shared" si="104"/>
        <v>12000000</v>
      </c>
      <c r="U123" s="385">
        <v>144000000</v>
      </c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387"/>
    </row>
    <row r="124" spans="1:68" s="242" customFormat="1" ht="21.95" customHeight="1" x14ac:dyDescent="0.25">
      <c r="A124" s="398">
        <v>118</v>
      </c>
      <c r="B124" s="399"/>
      <c r="C124" s="401">
        <v>4240335</v>
      </c>
      <c r="D124" s="403" t="s">
        <v>402</v>
      </c>
      <c r="E124" s="7">
        <v>232</v>
      </c>
      <c r="F124" s="249" t="s">
        <v>13</v>
      </c>
      <c r="G124" s="365" t="s">
        <v>435</v>
      </c>
      <c r="H124" s="365" t="s">
        <v>435</v>
      </c>
      <c r="I124" s="365" t="s">
        <v>435</v>
      </c>
      <c r="J124" s="365" t="s">
        <v>435</v>
      </c>
      <c r="K124" s="365" t="s">
        <v>435</v>
      </c>
      <c r="L124" s="365" t="s">
        <v>435</v>
      </c>
      <c r="M124" s="365"/>
      <c r="N124" s="365"/>
      <c r="O124" s="365"/>
      <c r="P124" s="361">
        <v>2000000</v>
      </c>
      <c r="Q124" s="365" t="s">
        <v>435</v>
      </c>
      <c r="R124" s="365" t="s">
        <v>435</v>
      </c>
      <c r="S124" s="365" t="s">
        <v>435</v>
      </c>
      <c r="T124" s="365" t="s">
        <v>435</v>
      </c>
      <c r="U124" s="385">
        <v>2000000</v>
      </c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239"/>
      <c r="AX124" s="239"/>
      <c r="AY124" s="239"/>
      <c r="AZ124" s="239"/>
      <c r="BA124" s="239"/>
      <c r="BB124" s="239"/>
      <c r="BC124" s="239"/>
      <c r="BD124" s="239"/>
      <c r="BE124" s="239"/>
      <c r="BF124" s="239"/>
      <c r="BG124" s="239"/>
      <c r="BH124" s="239"/>
      <c r="BI124" s="239"/>
      <c r="BJ124" s="239"/>
      <c r="BK124" s="239"/>
      <c r="BL124" s="239"/>
      <c r="BM124" s="239"/>
      <c r="BN124" s="239"/>
      <c r="BO124" s="239"/>
      <c r="BP124" s="387"/>
    </row>
    <row r="125" spans="1:68" s="242" customFormat="1" ht="21.95" customHeight="1" x14ac:dyDescent="0.25">
      <c r="A125" s="398"/>
      <c r="B125" s="400"/>
      <c r="C125" s="402"/>
      <c r="D125" s="404"/>
      <c r="E125" s="7">
        <v>111</v>
      </c>
      <c r="F125" s="249" t="s">
        <v>11</v>
      </c>
      <c r="G125" s="361">
        <v>12000000</v>
      </c>
      <c r="H125" s="361">
        <v>12000000</v>
      </c>
      <c r="I125" s="361">
        <v>12000000</v>
      </c>
      <c r="J125" s="361">
        <v>12000000</v>
      </c>
      <c r="K125" s="361">
        <v>12000000</v>
      </c>
      <c r="L125" s="361">
        <v>12000000</v>
      </c>
      <c r="M125" s="361">
        <v>12000000</v>
      </c>
      <c r="N125" s="361">
        <v>12000000</v>
      </c>
      <c r="O125" s="361">
        <v>12000000</v>
      </c>
      <c r="P125" s="361">
        <v>12000000</v>
      </c>
      <c r="Q125" s="361">
        <v>12000000</v>
      </c>
      <c r="R125" s="361">
        <v>12000000</v>
      </c>
      <c r="S125" s="366">
        <f t="shared" si="103"/>
        <v>144000000</v>
      </c>
      <c r="T125" s="366">
        <f t="shared" si="104"/>
        <v>12000000</v>
      </c>
      <c r="U125" s="385">
        <v>144000000</v>
      </c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39"/>
      <c r="AV125" s="239"/>
      <c r="AW125" s="239"/>
      <c r="AX125" s="239"/>
      <c r="AY125" s="239"/>
      <c r="AZ125" s="239"/>
      <c r="BA125" s="239"/>
      <c r="BB125" s="239"/>
      <c r="BC125" s="239"/>
      <c r="BD125" s="239"/>
      <c r="BE125" s="239"/>
      <c r="BF125" s="239"/>
      <c r="BG125" s="239"/>
      <c r="BH125" s="239"/>
      <c r="BI125" s="239"/>
      <c r="BJ125" s="239"/>
      <c r="BK125" s="239"/>
      <c r="BL125" s="239"/>
      <c r="BM125" s="239"/>
      <c r="BN125" s="239"/>
      <c r="BO125" s="239"/>
      <c r="BP125" s="387"/>
    </row>
    <row r="126" spans="1:68" s="242" customFormat="1" ht="21.95" customHeight="1" x14ac:dyDescent="0.25">
      <c r="A126" s="398">
        <v>119</v>
      </c>
      <c r="B126" s="399"/>
      <c r="C126" s="401">
        <v>2160884</v>
      </c>
      <c r="D126" s="403" t="s">
        <v>403</v>
      </c>
      <c r="E126" s="7">
        <v>232</v>
      </c>
      <c r="F126" s="249" t="s">
        <v>13</v>
      </c>
      <c r="G126" s="365" t="s">
        <v>435</v>
      </c>
      <c r="H126" s="365" t="s">
        <v>435</v>
      </c>
      <c r="I126" s="365" t="s">
        <v>435</v>
      </c>
      <c r="J126" s="365" t="s">
        <v>435</v>
      </c>
      <c r="K126" s="365" t="s">
        <v>435</v>
      </c>
      <c r="L126" s="365" t="s">
        <v>435</v>
      </c>
      <c r="M126" s="365"/>
      <c r="N126" s="365"/>
      <c r="O126" s="365"/>
      <c r="P126" s="361">
        <v>2000000</v>
      </c>
      <c r="Q126" s="365" t="s">
        <v>435</v>
      </c>
      <c r="R126" s="365" t="s">
        <v>435</v>
      </c>
      <c r="S126" s="365" t="s">
        <v>435</v>
      </c>
      <c r="T126" s="365" t="s">
        <v>435</v>
      </c>
      <c r="U126" s="385">
        <v>2000000</v>
      </c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  <c r="AW126" s="239"/>
      <c r="AX126" s="239"/>
      <c r="AY126" s="239"/>
      <c r="AZ126" s="239"/>
      <c r="BA126" s="239"/>
      <c r="BB126" s="239"/>
      <c r="BC126" s="239"/>
      <c r="BD126" s="239"/>
      <c r="BE126" s="239"/>
      <c r="BF126" s="239"/>
      <c r="BG126" s="239"/>
      <c r="BH126" s="239"/>
      <c r="BI126" s="239"/>
      <c r="BJ126" s="239"/>
      <c r="BK126" s="239"/>
      <c r="BL126" s="239"/>
      <c r="BM126" s="239"/>
      <c r="BN126" s="239"/>
      <c r="BO126" s="239"/>
      <c r="BP126" s="387"/>
    </row>
    <row r="127" spans="1:68" s="242" customFormat="1" ht="21.95" customHeight="1" x14ac:dyDescent="0.25">
      <c r="A127" s="398"/>
      <c r="B127" s="400"/>
      <c r="C127" s="402"/>
      <c r="D127" s="404"/>
      <c r="E127" s="7">
        <v>111</v>
      </c>
      <c r="F127" s="249" t="s">
        <v>11</v>
      </c>
      <c r="G127" s="361">
        <v>12000000</v>
      </c>
      <c r="H127" s="361">
        <v>12000000</v>
      </c>
      <c r="I127" s="361">
        <v>12000000</v>
      </c>
      <c r="J127" s="361">
        <v>12000000</v>
      </c>
      <c r="K127" s="361">
        <v>12000000</v>
      </c>
      <c r="L127" s="361">
        <v>12000000</v>
      </c>
      <c r="M127" s="361">
        <v>12000000</v>
      </c>
      <c r="N127" s="361">
        <v>12000000</v>
      </c>
      <c r="O127" s="361">
        <v>12000000</v>
      </c>
      <c r="P127" s="361">
        <v>12000000</v>
      </c>
      <c r="Q127" s="361">
        <v>12000000</v>
      </c>
      <c r="R127" s="361">
        <v>12000000</v>
      </c>
      <c r="S127" s="366">
        <f t="shared" si="103"/>
        <v>144000000</v>
      </c>
      <c r="T127" s="366">
        <f t="shared" si="104"/>
        <v>12000000</v>
      </c>
      <c r="U127" s="385">
        <v>144000000</v>
      </c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  <c r="AW127" s="239"/>
      <c r="AX127" s="239"/>
      <c r="AY127" s="239"/>
      <c r="AZ127" s="239"/>
      <c r="BA127" s="239"/>
      <c r="BB127" s="239"/>
      <c r="BC127" s="239"/>
      <c r="BD127" s="239"/>
      <c r="BE127" s="239"/>
      <c r="BF127" s="239"/>
      <c r="BG127" s="239"/>
      <c r="BH127" s="239"/>
      <c r="BI127" s="239"/>
      <c r="BJ127" s="239"/>
      <c r="BK127" s="239"/>
      <c r="BL127" s="239"/>
      <c r="BM127" s="239"/>
      <c r="BN127" s="239"/>
      <c r="BO127" s="239"/>
      <c r="BP127" s="387"/>
    </row>
    <row r="128" spans="1:68" s="242" customFormat="1" ht="21.95" customHeight="1" x14ac:dyDescent="0.25">
      <c r="A128" s="398">
        <v>120</v>
      </c>
      <c r="B128" s="399"/>
      <c r="C128" s="401">
        <v>3260245</v>
      </c>
      <c r="D128" s="405" t="s">
        <v>404</v>
      </c>
      <c r="E128" s="7">
        <v>232</v>
      </c>
      <c r="F128" s="249" t="s">
        <v>13</v>
      </c>
      <c r="G128" s="365" t="s">
        <v>435</v>
      </c>
      <c r="H128" s="365" t="s">
        <v>435</v>
      </c>
      <c r="I128" s="365" t="s">
        <v>435</v>
      </c>
      <c r="J128" s="365" t="s">
        <v>435</v>
      </c>
      <c r="K128" s="365" t="s">
        <v>435</v>
      </c>
      <c r="L128" s="365" t="s">
        <v>435</v>
      </c>
      <c r="M128" s="365" t="s">
        <v>435</v>
      </c>
      <c r="N128" s="365" t="s">
        <v>435</v>
      </c>
      <c r="O128" s="365" t="s">
        <v>435</v>
      </c>
      <c r="P128" s="361">
        <v>2000000</v>
      </c>
      <c r="Q128" s="365" t="s">
        <v>435</v>
      </c>
      <c r="R128" s="361">
        <v>500000</v>
      </c>
      <c r="S128" s="365" t="s">
        <v>435</v>
      </c>
      <c r="T128" s="365" t="s">
        <v>435</v>
      </c>
      <c r="U128" s="385">
        <v>2500000</v>
      </c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39"/>
      <c r="AW128" s="239"/>
      <c r="AX128" s="239"/>
      <c r="AY128" s="239"/>
      <c r="AZ128" s="239"/>
      <c r="BA128" s="239"/>
      <c r="BB128" s="239"/>
      <c r="BC128" s="239"/>
      <c r="BD128" s="239"/>
      <c r="BE128" s="239"/>
      <c r="BF128" s="239"/>
      <c r="BG128" s="239"/>
      <c r="BH128" s="239"/>
      <c r="BI128" s="239"/>
      <c r="BJ128" s="239"/>
      <c r="BK128" s="239"/>
      <c r="BL128" s="239"/>
      <c r="BM128" s="239"/>
      <c r="BN128" s="239"/>
      <c r="BO128" s="239"/>
      <c r="BP128" s="387"/>
    </row>
    <row r="129" spans="1:68" s="242" customFormat="1" ht="21.95" customHeight="1" x14ac:dyDescent="0.25">
      <c r="A129" s="398"/>
      <c r="B129" s="400"/>
      <c r="C129" s="402"/>
      <c r="D129" s="406"/>
      <c r="E129" s="7">
        <v>111</v>
      </c>
      <c r="F129" s="249" t="s">
        <v>11</v>
      </c>
      <c r="G129" s="361">
        <v>12000000</v>
      </c>
      <c r="H129" s="361">
        <v>12000000</v>
      </c>
      <c r="I129" s="361">
        <v>12000000</v>
      </c>
      <c r="J129" s="361">
        <v>12000000</v>
      </c>
      <c r="K129" s="361">
        <v>12000000</v>
      </c>
      <c r="L129" s="361">
        <v>12000000</v>
      </c>
      <c r="M129" s="361">
        <v>12000000</v>
      </c>
      <c r="N129" s="361">
        <v>12000000</v>
      </c>
      <c r="O129" s="361">
        <v>12000000</v>
      </c>
      <c r="P129" s="361">
        <v>12000000</v>
      </c>
      <c r="Q129" s="361">
        <v>12000000</v>
      </c>
      <c r="R129" s="361">
        <v>12000000</v>
      </c>
      <c r="S129" s="366">
        <f t="shared" si="103"/>
        <v>144000000</v>
      </c>
      <c r="T129" s="366">
        <f t="shared" si="104"/>
        <v>12000000</v>
      </c>
      <c r="U129" s="385">
        <v>144000000</v>
      </c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  <c r="BF129" s="239"/>
      <c r="BG129" s="239"/>
      <c r="BH129" s="239"/>
      <c r="BI129" s="239"/>
      <c r="BJ129" s="239"/>
      <c r="BK129" s="239"/>
      <c r="BL129" s="239"/>
      <c r="BM129" s="239"/>
      <c r="BN129" s="239"/>
      <c r="BO129" s="239"/>
      <c r="BP129" s="387"/>
    </row>
    <row r="130" spans="1:68" s="242" customFormat="1" ht="21.95" customHeight="1" x14ac:dyDescent="0.25">
      <c r="A130" s="398">
        <v>121</v>
      </c>
      <c r="B130" s="399"/>
      <c r="C130" s="401">
        <v>4134933</v>
      </c>
      <c r="D130" s="403" t="s">
        <v>405</v>
      </c>
      <c r="E130" s="7">
        <v>232</v>
      </c>
      <c r="F130" s="249" t="s">
        <v>13</v>
      </c>
      <c r="G130" s="365" t="s">
        <v>435</v>
      </c>
      <c r="H130" s="365" t="s">
        <v>435</v>
      </c>
      <c r="I130" s="365" t="s">
        <v>435</v>
      </c>
      <c r="J130" s="365" t="s">
        <v>435</v>
      </c>
      <c r="K130" s="365" t="s">
        <v>435</v>
      </c>
      <c r="L130" s="365" t="s">
        <v>435</v>
      </c>
      <c r="M130" s="365" t="s">
        <v>435</v>
      </c>
      <c r="N130" s="377">
        <v>1500000</v>
      </c>
      <c r="O130" s="365" t="s">
        <v>435</v>
      </c>
      <c r="P130" s="361">
        <v>1500000</v>
      </c>
      <c r="Q130" s="365" t="s">
        <v>435</v>
      </c>
      <c r="R130" s="365" t="s">
        <v>435</v>
      </c>
      <c r="S130" s="365" t="s">
        <v>435</v>
      </c>
      <c r="T130" s="365" t="s">
        <v>435</v>
      </c>
      <c r="U130" s="385">
        <v>3000000</v>
      </c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239"/>
      <c r="BD130" s="239"/>
      <c r="BE130" s="239"/>
      <c r="BF130" s="239"/>
      <c r="BG130" s="239"/>
      <c r="BH130" s="239"/>
      <c r="BI130" s="239"/>
      <c r="BJ130" s="239"/>
      <c r="BK130" s="239"/>
      <c r="BL130" s="239"/>
      <c r="BM130" s="239"/>
      <c r="BN130" s="239"/>
      <c r="BO130" s="239"/>
      <c r="BP130" s="387"/>
    </row>
    <row r="131" spans="1:68" s="242" customFormat="1" ht="21.95" customHeight="1" x14ac:dyDescent="0.25">
      <c r="A131" s="398"/>
      <c r="B131" s="400"/>
      <c r="C131" s="402"/>
      <c r="D131" s="404"/>
      <c r="E131" s="7">
        <v>111</v>
      </c>
      <c r="F131" s="249" t="s">
        <v>11</v>
      </c>
      <c r="G131" s="361">
        <v>12800000</v>
      </c>
      <c r="H131" s="361">
        <v>12800000</v>
      </c>
      <c r="I131" s="361">
        <v>12800000</v>
      </c>
      <c r="J131" s="361">
        <v>12800000</v>
      </c>
      <c r="K131" s="361">
        <v>12800000</v>
      </c>
      <c r="L131" s="361">
        <v>12800000</v>
      </c>
      <c r="M131" s="361">
        <v>12800000</v>
      </c>
      <c r="N131" s="361">
        <v>12800000</v>
      </c>
      <c r="O131" s="361">
        <v>12800000</v>
      </c>
      <c r="P131" s="361">
        <v>12800000</v>
      </c>
      <c r="Q131" s="361">
        <v>12800000</v>
      </c>
      <c r="R131" s="361">
        <v>12800000</v>
      </c>
      <c r="S131" s="366">
        <f t="shared" si="103"/>
        <v>153600000</v>
      </c>
      <c r="T131" s="366">
        <f t="shared" si="104"/>
        <v>12800000</v>
      </c>
      <c r="U131" s="385">
        <v>153600000</v>
      </c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9"/>
      <c r="AV131" s="239"/>
      <c r="AW131" s="239"/>
      <c r="AX131" s="239"/>
      <c r="AY131" s="239"/>
      <c r="AZ131" s="239"/>
      <c r="BA131" s="239"/>
      <c r="BB131" s="239"/>
      <c r="BC131" s="239"/>
      <c r="BD131" s="239"/>
      <c r="BE131" s="239"/>
      <c r="BF131" s="239"/>
      <c r="BG131" s="239"/>
      <c r="BH131" s="239"/>
      <c r="BI131" s="239"/>
      <c r="BJ131" s="239"/>
      <c r="BK131" s="239"/>
      <c r="BL131" s="239"/>
      <c r="BM131" s="239"/>
      <c r="BN131" s="239"/>
      <c r="BO131" s="239"/>
      <c r="BP131" s="387"/>
    </row>
    <row r="132" spans="1:68" s="242" customFormat="1" ht="21.95" customHeight="1" x14ac:dyDescent="0.25">
      <c r="A132" s="398">
        <v>122</v>
      </c>
      <c r="B132" s="399"/>
      <c r="C132" s="401">
        <v>2081432</v>
      </c>
      <c r="D132" s="403" t="s">
        <v>406</v>
      </c>
      <c r="E132" s="7">
        <v>232</v>
      </c>
      <c r="F132" s="249" t="s">
        <v>13</v>
      </c>
      <c r="G132" s="365" t="s">
        <v>435</v>
      </c>
      <c r="H132" s="365" t="s">
        <v>435</v>
      </c>
      <c r="I132" s="365" t="s">
        <v>435</v>
      </c>
      <c r="J132" s="365" t="s">
        <v>435</v>
      </c>
      <c r="K132" s="365" t="s">
        <v>435</v>
      </c>
      <c r="L132" s="365" t="s">
        <v>435</v>
      </c>
      <c r="M132" s="365" t="s">
        <v>435</v>
      </c>
      <c r="N132" s="361">
        <v>1500000</v>
      </c>
      <c r="O132" s="365"/>
      <c r="P132" s="361">
        <v>2000000</v>
      </c>
      <c r="Q132" s="365" t="s">
        <v>435</v>
      </c>
      <c r="R132" s="365" t="s">
        <v>435</v>
      </c>
      <c r="S132" s="365" t="s">
        <v>435</v>
      </c>
      <c r="T132" s="365" t="s">
        <v>435</v>
      </c>
      <c r="U132" s="385">
        <v>2500000</v>
      </c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BO132" s="239"/>
      <c r="BP132" s="387"/>
    </row>
    <row r="133" spans="1:68" s="242" customFormat="1" ht="21.95" customHeight="1" x14ac:dyDescent="0.25">
      <c r="A133" s="398"/>
      <c r="B133" s="400"/>
      <c r="C133" s="402"/>
      <c r="D133" s="404"/>
      <c r="E133" s="7">
        <v>111</v>
      </c>
      <c r="F133" s="249" t="s">
        <v>11</v>
      </c>
      <c r="G133" s="361">
        <v>12000000</v>
      </c>
      <c r="H133" s="361">
        <v>12000000</v>
      </c>
      <c r="I133" s="361">
        <v>12000000</v>
      </c>
      <c r="J133" s="361">
        <v>12000000</v>
      </c>
      <c r="K133" s="361">
        <v>12000000</v>
      </c>
      <c r="L133" s="361">
        <v>12000000</v>
      </c>
      <c r="M133" s="361">
        <v>12000000</v>
      </c>
      <c r="N133" s="361">
        <v>12000000</v>
      </c>
      <c r="O133" s="361">
        <v>12000000</v>
      </c>
      <c r="P133" s="361">
        <v>12000000</v>
      </c>
      <c r="Q133" s="361">
        <v>12000000</v>
      </c>
      <c r="R133" s="361">
        <v>12000000</v>
      </c>
      <c r="S133" s="366">
        <f t="shared" ref="S133" si="105">SUM(G133:R133)</f>
        <v>144000000</v>
      </c>
      <c r="T133" s="366">
        <f t="shared" ref="T133" si="106">+S133/12</f>
        <v>12000000</v>
      </c>
      <c r="U133" s="385">
        <v>144000000</v>
      </c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239"/>
      <c r="AY133" s="239"/>
      <c r="AZ133" s="239"/>
      <c r="BA133" s="239"/>
      <c r="BB133" s="239"/>
      <c r="BC133" s="239"/>
      <c r="BD133" s="239"/>
      <c r="BE133" s="239"/>
      <c r="BF133" s="239"/>
      <c r="BG133" s="239"/>
      <c r="BH133" s="239"/>
      <c r="BI133" s="239"/>
      <c r="BJ133" s="239"/>
      <c r="BK133" s="239"/>
      <c r="BL133" s="239"/>
      <c r="BM133" s="239"/>
      <c r="BN133" s="239"/>
      <c r="BO133" s="239"/>
      <c r="BP133" s="387"/>
    </row>
    <row r="134" spans="1:68" s="242" customFormat="1" ht="21.95" customHeight="1" x14ac:dyDescent="0.25">
      <c r="A134" s="407">
        <v>123</v>
      </c>
      <c r="B134" s="399"/>
      <c r="C134" s="401">
        <v>2250340</v>
      </c>
      <c r="D134" s="403" t="s">
        <v>407</v>
      </c>
      <c r="E134" s="7">
        <v>232</v>
      </c>
      <c r="F134" s="249" t="s">
        <v>13</v>
      </c>
      <c r="G134" s="365" t="s">
        <v>435</v>
      </c>
      <c r="H134" s="365" t="s">
        <v>435</v>
      </c>
      <c r="I134" s="365" t="s">
        <v>435</v>
      </c>
      <c r="J134" s="365" t="s">
        <v>435</v>
      </c>
      <c r="K134" s="365" t="s">
        <v>435</v>
      </c>
      <c r="L134" s="365" t="s">
        <v>435</v>
      </c>
      <c r="M134" s="365" t="s">
        <v>435</v>
      </c>
      <c r="N134" s="365" t="s">
        <v>435</v>
      </c>
      <c r="O134" s="365" t="s">
        <v>435</v>
      </c>
      <c r="P134" s="365" t="s">
        <v>435</v>
      </c>
      <c r="Q134" s="361">
        <v>1000000</v>
      </c>
      <c r="R134" s="361">
        <v>1500000</v>
      </c>
      <c r="S134" s="365" t="s">
        <v>435</v>
      </c>
      <c r="T134" s="365" t="s">
        <v>435</v>
      </c>
      <c r="U134" s="385">
        <v>2500000</v>
      </c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L134" s="239"/>
      <c r="BM134" s="239"/>
      <c r="BN134" s="239"/>
      <c r="BO134" s="239"/>
      <c r="BP134" s="387"/>
    </row>
    <row r="135" spans="1:68" s="242" customFormat="1" ht="21.95" customHeight="1" x14ac:dyDescent="0.25">
      <c r="A135" s="419"/>
      <c r="B135" s="400"/>
      <c r="C135" s="402"/>
      <c r="D135" s="404"/>
      <c r="E135" s="7">
        <v>144</v>
      </c>
      <c r="F135" s="249" t="s">
        <v>15</v>
      </c>
      <c r="G135" s="361">
        <v>6000000</v>
      </c>
      <c r="H135" s="361">
        <v>6000000</v>
      </c>
      <c r="I135" s="361">
        <v>6000000</v>
      </c>
      <c r="J135" s="361">
        <v>10800000</v>
      </c>
      <c r="K135" s="361">
        <v>6000000</v>
      </c>
      <c r="L135" s="361">
        <v>6000000</v>
      </c>
      <c r="M135" s="361">
        <v>6000000</v>
      </c>
      <c r="N135" s="361">
        <v>6000000</v>
      </c>
      <c r="O135" s="361">
        <v>6000000</v>
      </c>
      <c r="P135" s="361">
        <v>6000000</v>
      </c>
      <c r="Q135" s="361">
        <v>6000000</v>
      </c>
      <c r="R135" s="361">
        <v>6000000</v>
      </c>
      <c r="S135" s="366">
        <f t="shared" ref="S135" si="107">SUM(G135:R135)</f>
        <v>76800000</v>
      </c>
      <c r="T135" s="366">
        <f t="shared" ref="T135" si="108">+S135/12</f>
        <v>6400000</v>
      </c>
      <c r="U135" s="385">
        <v>76800000</v>
      </c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39"/>
      <c r="AY135" s="239"/>
      <c r="AZ135" s="239"/>
      <c r="BA135" s="239"/>
      <c r="BB135" s="239"/>
      <c r="BC135" s="239"/>
      <c r="BD135" s="239"/>
      <c r="BE135" s="239"/>
      <c r="BF135" s="239"/>
      <c r="BG135" s="239"/>
      <c r="BH135" s="239"/>
      <c r="BI135" s="239"/>
      <c r="BJ135" s="239"/>
      <c r="BK135" s="239"/>
      <c r="BL135" s="239"/>
      <c r="BM135" s="239"/>
      <c r="BN135" s="239"/>
      <c r="BO135" s="239"/>
      <c r="BP135" s="387"/>
    </row>
    <row r="136" spans="1:68" s="242" customFormat="1" ht="21.95" customHeight="1" x14ac:dyDescent="0.25">
      <c r="A136" s="324">
        <v>124</v>
      </c>
      <c r="B136" s="246"/>
      <c r="C136" s="314">
        <v>3533757</v>
      </c>
      <c r="D136" s="296" t="s">
        <v>408</v>
      </c>
      <c r="E136" s="7">
        <v>144</v>
      </c>
      <c r="F136" s="249" t="s">
        <v>15</v>
      </c>
      <c r="G136" s="361">
        <v>4000000</v>
      </c>
      <c r="H136" s="361">
        <v>4000000</v>
      </c>
      <c r="I136" s="361">
        <v>4000000</v>
      </c>
      <c r="J136" s="361">
        <v>4000000</v>
      </c>
      <c r="K136" s="361">
        <v>4000000</v>
      </c>
      <c r="L136" s="361">
        <v>3500000</v>
      </c>
      <c r="M136" s="361">
        <v>3500000</v>
      </c>
      <c r="N136" s="361">
        <v>6000000</v>
      </c>
      <c r="O136" s="361">
        <v>6000000</v>
      </c>
      <c r="P136" s="361">
        <v>6000000</v>
      </c>
      <c r="Q136" s="366">
        <v>6000000</v>
      </c>
      <c r="R136" s="366">
        <v>6000000</v>
      </c>
      <c r="S136" s="366">
        <f t="shared" ref="S136:S139" si="109">SUM(G136:R136)</f>
        <v>57000000</v>
      </c>
      <c r="T136" s="366">
        <f t="shared" ref="T136:T139" si="110">+S136/12</f>
        <v>4750000</v>
      </c>
      <c r="U136" s="385">
        <v>57000000</v>
      </c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BO136" s="239"/>
      <c r="BP136" s="387"/>
    </row>
    <row r="137" spans="1:68" s="242" customFormat="1" ht="21.95" customHeight="1" x14ac:dyDescent="0.25">
      <c r="A137" s="240">
        <v>125</v>
      </c>
      <c r="B137" s="241"/>
      <c r="C137" s="7">
        <v>4698959</v>
      </c>
      <c r="D137" s="242" t="s">
        <v>409</v>
      </c>
      <c r="E137" s="242">
        <v>144</v>
      </c>
      <c r="F137" s="242" t="s">
        <v>15</v>
      </c>
      <c r="G137" s="361">
        <v>5000000</v>
      </c>
      <c r="H137" s="361">
        <v>5000000</v>
      </c>
      <c r="I137" s="361">
        <v>5000000</v>
      </c>
      <c r="J137" s="361">
        <v>5000000</v>
      </c>
      <c r="K137" s="361">
        <v>5000000</v>
      </c>
      <c r="L137" s="361">
        <v>3000000</v>
      </c>
      <c r="M137" s="361">
        <v>3000000</v>
      </c>
      <c r="N137" s="361">
        <v>3000000</v>
      </c>
      <c r="O137" s="361">
        <v>3000000</v>
      </c>
      <c r="P137" s="361">
        <v>3000000</v>
      </c>
      <c r="Q137" s="366">
        <v>3000000</v>
      </c>
      <c r="R137" s="366">
        <v>3000000</v>
      </c>
      <c r="S137" s="366">
        <f t="shared" si="109"/>
        <v>46000000</v>
      </c>
      <c r="T137" s="366">
        <f t="shared" si="110"/>
        <v>3833333.3333333335</v>
      </c>
      <c r="U137" s="355">
        <v>46000000</v>
      </c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  <c r="BJ137" s="239"/>
      <c r="BK137" s="239"/>
      <c r="BL137" s="239"/>
      <c r="BM137" s="239"/>
      <c r="BN137" s="239"/>
      <c r="BO137" s="239"/>
      <c r="BP137" s="387"/>
    </row>
    <row r="138" spans="1:68" s="242" customFormat="1" ht="21.95" customHeight="1" x14ac:dyDescent="0.25">
      <c r="A138" s="240">
        <v>126</v>
      </c>
      <c r="B138" s="241"/>
      <c r="C138" s="242">
        <v>2329897</v>
      </c>
      <c r="D138" s="242" t="s">
        <v>414</v>
      </c>
      <c r="E138" s="242">
        <v>144</v>
      </c>
      <c r="F138" s="242" t="s">
        <v>15</v>
      </c>
      <c r="G138" s="365" t="s">
        <v>435</v>
      </c>
      <c r="H138" s="365" t="s">
        <v>435</v>
      </c>
      <c r="I138" s="361">
        <v>2800000</v>
      </c>
      <c r="J138" s="361">
        <v>2800000</v>
      </c>
      <c r="K138" s="361">
        <v>2800000</v>
      </c>
      <c r="L138" s="361">
        <v>2800000</v>
      </c>
      <c r="M138" s="361">
        <v>3500000</v>
      </c>
      <c r="N138" s="361">
        <v>3500000</v>
      </c>
      <c r="O138" s="361">
        <v>3500000</v>
      </c>
      <c r="P138" s="361">
        <v>3500000</v>
      </c>
      <c r="Q138" s="366">
        <v>3500000</v>
      </c>
      <c r="R138" s="366">
        <v>3500000</v>
      </c>
      <c r="S138" s="366">
        <f t="shared" si="109"/>
        <v>32200000</v>
      </c>
      <c r="T138" s="366">
        <f t="shared" si="110"/>
        <v>2683333.3333333335</v>
      </c>
      <c r="U138" s="356">
        <v>32200000</v>
      </c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  <c r="AX138" s="239"/>
      <c r="AY138" s="239"/>
      <c r="AZ138" s="239"/>
      <c r="BA138" s="239"/>
      <c r="BB138" s="239"/>
      <c r="BC138" s="239"/>
      <c r="BD138" s="239"/>
      <c r="BE138" s="239"/>
      <c r="BF138" s="239"/>
      <c r="BG138" s="239"/>
      <c r="BH138" s="239"/>
      <c r="BI138" s="239"/>
      <c r="BJ138" s="239"/>
      <c r="BK138" s="239"/>
      <c r="BL138" s="239"/>
      <c r="BM138" s="239"/>
      <c r="BN138" s="239"/>
      <c r="BO138" s="239"/>
      <c r="BP138" s="387"/>
    </row>
    <row r="139" spans="1:68" s="242" customFormat="1" ht="21.95" customHeight="1" x14ac:dyDescent="0.25">
      <c r="A139" s="240">
        <v>127</v>
      </c>
      <c r="B139" s="241"/>
      <c r="C139" s="242">
        <v>8438114</v>
      </c>
      <c r="D139" s="242" t="s">
        <v>411</v>
      </c>
      <c r="E139" s="242">
        <v>144</v>
      </c>
      <c r="F139" s="242" t="s">
        <v>15</v>
      </c>
      <c r="G139" s="365" t="s">
        <v>435</v>
      </c>
      <c r="H139" s="365" t="s">
        <v>435</v>
      </c>
      <c r="I139" s="365"/>
      <c r="J139" s="365" t="s">
        <v>435</v>
      </c>
      <c r="K139" s="365" t="s">
        <v>435</v>
      </c>
      <c r="L139" s="365" t="s">
        <v>435</v>
      </c>
      <c r="M139" s="365" t="s">
        <v>435</v>
      </c>
      <c r="N139" s="366">
        <v>2550307</v>
      </c>
      <c r="O139" s="366">
        <v>2550307</v>
      </c>
      <c r="P139" s="366">
        <v>3899386</v>
      </c>
      <c r="Q139" s="366">
        <v>3000000</v>
      </c>
      <c r="R139" s="366">
        <v>3000000</v>
      </c>
      <c r="S139" s="366">
        <f t="shared" si="109"/>
        <v>15000000</v>
      </c>
      <c r="T139" s="366">
        <f t="shared" si="110"/>
        <v>1250000</v>
      </c>
      <c r="U139" s="355">
        <v>15000000</v>
      </c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39"/>
      <c r="BG139" s="239"/>
      <c r="BH139" s="239"/>
      <c r="BI139" s="239"/>
      <c r="BJ139" s="239"/>
      <c r="BK139" s="239"/>
      <c r="BL139" s="239"/>
      <c r="BM139" s="239"/>
      <c r="BN139" s="239"/>
      <c r="BO139" s="239"/>
      <c r="BP139" s="387"/>
    </row>
    <row r="140" spans="1:68" s="242" customFormat="1" ht="21.95" customHeight="1" x14ac:dyDescent="0.25">
      <c r="A140" s="240">
        <v>128</v>
      </c>
      <c r="B140" s="241"/>
      <c r="C140" s="242">
        <v>3820109</v>
      </c>
      <c r="D140" s="242" t="s">
        <v>412</v>
      </c>
      <c r="E140" s="242">
        <v>144</v>
      </c>
      <c r="F140" s="242" t="s">
        <v>15</v>
      </c>
      <c r="G140" s="365" t="s">
        <v>435</v>
      </c>
      <c r="H140" s="365" t="s">
        <v>435</v>
      </c>
      <c r="I140" s="365" t="s">
        <v>435</v>
      </c>
      <c r="J140" s="365" t="s">
        <v>435</v>
      </c>
      <c r="K140" s="365" t="s">
        <v>435</v>
      </c>
      <c r="L140" s="361">
        <v>2200000</v>
      </c>
      <c r="M140" s="361">
        <v>2200000</v>
      </c>
      <c r="N140" s="361">
        <v>2200000</v>
      </c>
      <c r="O140" s="361">
        <v>2200000</v>
      </c>
      <c r="P140" s="361">
        <v>2200000</v>
      </c>
      <c r="Q140" s="361">
        <v>2200000</v>
      </c>
      <c r="R140" s="361">
        <v>2200000</v>
      </c>
      <c r="S140" s="366">
        <f t="shared" ref="S140" si="111">SUM(G140:R140)</f>
        <v>15400000</v>
      </c>
      <c r="T140" s="366">
        <f t="shared" ref="T140" si="112">+S140/12</f>
        <v>1283333.3333333333</v>
      </c>
      <c r="U140" s="355">
        <v>15400000</v>
      </c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239"/>
      <c r="AY140" s="239"/>
      <c r="AZ140" s="239"/>
      <c r="BA140" s="239"/>
      <c r="BB140" s="239"/>
      <c r="BC140" s="239"/>
      <c r="BD140" s="239"/>
      <c r="BE140" s="239"/>
      <c r="BF140" s="239"/>
      <c r="BG140" s="239"/>
      <c r="BH140" s="239"/>
      <c r="BI140" s="239"/>
      <c r="BJ140" s="239"/>
      <c r="BK140" s="239"/>
      <c r="BL140" s="239"/>
      <c r="BM140" s="239"/>
      <c r="BN140" s="239"/>
      <c r="BO140" s="239"/>
      <c r="BP140" s="387"/>
    </row>
    <row r="141" spans="1:68" s="242" customFormat="1" ht="21.95" customHeight="1" x14ac:dyDescent="0.25">
      <c r="A141" s="240">
        <v>130</v>
      </c>
      <c r="B141" s="241"/>
      <c r="C141" s="242">
        <v>4482596</v>
      </c>
      <c r="D141" s="242" t="s">
        <v>413</v>
      </c>
      <c r="E141" s="242">
        <v>111</v>
      </c>
      <c r="F141" s="242" t="s">
        <v>11</v>
      </c>
      <c r="G141" s="365" t="s">
        <v>435</v>
      </c>
      <c r="H141" s="365" t="s">
        <v>435</v>
      </c>
      <c r="I141" s="365" t="s">
        <v>435</v>
      </c>
      <c r="J141" s="365" t="s">
        <v>435</v>
      </c>
      <c r="K141" s="365" t="s">
        <v>435</v>
      </c>
      <c r="L141" s="365" t="s">
        <v>435</v>
      </c>
      <c r="M141" s="365" t="s">
        <v>435</v>
      </c>
      <c r="N141" s="365" t="s">
        <v>435</v>
      </c>
      <c r="O141" s="365" t="s">
        <v>435</v>
      </c>
      <c r="P141" s="365" t="s">
        <v>435</v>
      </c>
      <c r="Q141" s="365" t="s">
        <v>435</v>
      </c>
      <c r="R141" s="365" t="s">
        <v>435</v>
      </c>
      <c r="S141" s="365" t="s">
        <v>435</v>
      </c>
      <c r="T141" s="365" t="s">
        <v>435</v>
      </c>
      <c r="U141" s="365" t="s">
        <v>435</v>
      </c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239"/>
      <c r="AY141" s="239"/>
      <c r="AZ141" s="239"/>
      <c r="BA141" s="239"/>
      <c r="BB141" s="239"/>
      <c r="BC141" s="239"/>
      <c r="BD141" s="239"/>
      <c r="BE141" s="239"/>
      <c r="BF141" s="239"/>
      <c r="BG141" s="239"/>
      <c r="BH141" s="239"/>
      <c r="BI141" s="239"/>
      <c r="BJ141" s="239"/>
      <c r="BK141" s="239"/>
      <c r="BL141" s="239"/>
      <c r="BM141" s="239"/>
      <c r="BN141" s="239"/>
      <c r="BO141" s="239"/>
      <c r="BP141" s="387"/>
    </row>
    <row r="142" spans="1:68" s="228" customFormat="1" ht="21" customHeight="1" x14ac:dyDescent="0.25">
      <c r="A142" s="240">
        <v>132</v>
      </c>
      <c r="B142" s="241"/>
      <c r="C142" s="242">
        <v>6356466</v>
      </c>
      <c r="D142" s="242" t="s">
        <v>415</v>
      </c>
      <c r="E142" s="242">
        <v>145</v>
      </c>
      <c r="F142" s="242" t="s">
        <v>11</v>
      </c>
      <c r="G142" s="365" t="s">
        <v>435</v>
      </c>
      <c r="H142" s="365" t="s">
        <v>435</v>
      </c>
      <c r="I142" s="365" t="s">
        <v>435</v>
      </c>
      <c r="J142" s="365" t="s">
        <v>435</v>
      </c>
      <c r="K142" s="365" t="s">
        <v>435</v>
      </c>
      <c r="L142" s="365" t="s">
        <v>435</v>
      </c>
      <c r="M142" s="365" t="s">
        <v>435</v>
      </c>
      <c r="N142" s="365" t="s">
        <v>435</v>
      </c>
      <c r="O142" s="361">
        <v>8800000</v>
      </c>
      <c r="P142" s="361">
        <v>8800000</v>
      </c>
      <c r="Q142" s="361">
        <v>8800000</v>
      </c>
      <c r="R142" s="361">
        <v>8800000</v>
      </c>
      <c r="S142" s="366">
        <f t="shared" ref="S142" si="113">SUM(G142:R142)</f>
        <v>35200000</v>
      </c>
      <c r="T142" s="366">
        <f t="shared" ref="T142:T159" si="114">+S142/12</f>
        <v>2933333.3333333335</v>
      </c>
      <c r="U142" s="355">
        <v>35200000</v>
      </c>
    </row>
    <row r="143" spans="1:68" s="228" customFormat="1" ht="20.25" customHeight="1" x14ac:dyDescent="0.25">
      <c r="A143" s="240">
        <v>133</v>
      </c>
      <c r="B143" s="241"/>
      <c r="C143" s="242">
        <v>4969687</v>
      </c>
      <c r="D143" s="242" t="s">
        <v>416</v>
      </c>
      <c r="E143" s="242">
        <v>145</v>
      </c>
      <c r="F143" s="242" t="s">
        <v>11</v>
      </c>
      <c r="G143" s="361">
        <v>8800000</v>
      </c>
      <c r="H143" s="361">
        <v>8800000</v>
      </c>
      <c r="I143" s="361">
        <v>8800000</v>
      </c>
      <c r="J143" s="361">
        <v>15840000</v>
      </c>
      <c r="K143" s="361">
        <v>8800000</v>
      </c>
      <c r="L143" s="361">
        <v>8800000</v>
      </c>
      <c r="M143" s="361">
        <v>8800000</v>
      </c>
      <c r="N143" s="361">
        <v>8800000</v>
      </c>
      <c r="O143" s="361">
        <v>8800000</v>
      </c>
      <c r="P143" s="361">
        <v>8800000</v>
      </c>
      <c r="Q143" s="361">
        <v>8800000</v>
      </c>
      <c r="R143" s="361">
        <v>8800000</v>
      </c>
      <c r="S143" s="366">
        <f t="shared" ref="S143" si="115">SUM(G143:R143)</f>
        <v>112640000</v>
      </c>
      <c r="T143" s="366">
        <f t="shared" si="114"/>
        <v>9386666.666666666</v>
      </c>
      <c r="U143" s="355">
        <v>1126400000</v>
      </c>
    </row>
    <row r="144" spans="1:68" s="228" customFormat="1" ht="19.5" customHeight="1" x14ac:dyDescent="0.25">
      <c r="A144" s="240">
        <v>134</v>
      </c>
      <c r="B144" s="241"/>
      <c r="C144" s="242">
        <v>5455910</v>
      </c>
      <c r="D144" s="300" t="s">
        <v>417</v>
      </c>
      <c r="E144" s="242">
        <v>144</v>
      </c>
      <c r="F144" s="242" t="s">
        <v>11</v>
      </c>
      <c r="G144" s="365" t="s">
        <v>435</v>
      </c>
      <c r="H144" s="365" t="s">
        <v>435</v>
      </c>
      <c r="I144" s="365" t="s">
        <v>435</v>
      </c>
      <c r="J144" s="365" t="s">
        <v>435</v>
      </c>
      <c r="K144" s="365" t="s">
        <v>435</v>
      </c>
      <c r="L144" s="365" t="s">
        <v>435</v>
      </c>
      <c r="M144" s="365" t="s">
        <v>435</v>
      </c>
      <c r="N144" s="365" t="s">
        <v>435</v>
      </c>
      <c r="O144" s="361">
        <v>2550307</v>
      </c>
      <c r="P144" s="361">
        <v>2550307</v>
      </c>
      <c r="Q144" s="361">
        <v>2550307</v>
      </c>
      <c r="R144" s="361">
        <v>2550307</v>
      </c>
      <c r="S144" s="366">
        <f t="shared" ref="S144:S150" si="116">SUM(G144:R144)</f>
        <v>10201228</v>
      </c>
      <c r="T144" s="366">
        <f t="shared" si="114"/>
        <v>850102.33333333337</v>
      </c>
      <c r="U144" s="355">
        <v>10201228</v>
      </c>
    </row>
    <row r="145" spans="1:21" s="228" customFormat="1" ht="17.25" customHeight="1" x14ac:dyDescent="0.25">
      <c r="A145" s="240">
        <v>135</v>
      </c>
      <c r="B145" s="241"/>
      <c r="C145" s="242">
        <v>3022546</v>
      </c>
      <c r="D145" s="300" t="s">
        <v>418</v>
      </c>
      <c r="E145" s="242">
        <v>144</v>
      </c>
      <c r="F145" s="242" t="s">
        <v>11</v>
      </c>
      <c r="G145" s="361">
        <v>2000000</v>
      </c>
      <c r="H145" s="361">
        <v>2000000</v>
      </c>
      <c r="I145" s="361">
        <v>2000000</v>
      </c>
      <c r="J145" s="361">
        <v>2000000</v>
      </c>
      <c r="K145" s="361">
        <v>2000000</v>
      </c>
      <c r="L145" s="361">
        <v>2000000</v>
      </c>
      <c r="M145" s="361">
        <v>2000000</v>
      </c>
      <c r="N145" s="361">
        <v>2000000</v>
      </c>
      <c r="O145" s="361">
        <v>2000000</v>
      </c>
      <c r="P145" s="361">
        <v>2000000</v>
      </c>
      <c r="Q145" s="361">
        <v>2000000</v>
      </c>
      <c r="R145" s="361">
        <v>2000000</v>
      </c>
      <c r="S145" s="366">
        <f t="shared" si="116"/>
        <v>24000000</v>
      </c>
      <c r="T145" s="366">
        <f t="shared" si="114"/>
        <v>2000000</v>
      </c>
      <c r="U145" s="355">
        <v>24000000</v>
      </c>
    </row>
    <row r="146" spans="1:21" s="228" customFormat="1" ht="19.5" customHeight="1" x14ac:dyDescent="0.25">
      <c r="A146" s="240">
        <v>136</v>
      </c>
      <c r="B146" s="241"/>
      <c r="C146" s="242">
        <v>1472388</v>
      </c>
      <c r="D146" s="300" t="s">
        <v>419</v>
      </c>
      <c r="E146" s="242">
        <v>144</v>
      </c>
      <c r="F146" s="242" t="s">
        <v>11</v>
      </c>
      <c r="G146" s="361">
        <v>2000000</v>
      </c>
      <c r="H146" s="361">
        <v>2000000</v>
      </c>
      <c r="I146" s="361">
        <v>2000000</v>
      </c>
      <c r="J146" s="361">
        <v>2000000</v>
      </c>
      <c r="K146" s="361">
        <v>2000000</v>
      </c>
      <c r="L146" s="361">
        <v>2000000</v>
      </c>
      <c r="M146" s="361">
        <v>2000000</v>
      </c>
      <c r="N146" s="361">
        <v>2000000</v>
      </c>
      <c r="O146" s="361">
        <v>2000000</v>
      </c>
      <c r="P146" s="361">
        <v>2000000</v>
      </c>
      <c r="Q146" s="361">
        <v>2000000</v>
      </c>
      <c r="R146" s="361">
        <v>2000000</v>
      </c>
      <c r="S146" s="366">
        <f t="shared" si="116"/>
        <v>24000000</v>
      </c>
      <c r="T146" s="366">
        <f t="shared" si="114"/>
        <v>2000000</v>
      </c>
      <c r="U146" s="355">
        <v>24000000</v>
      </c>
    </row>
    <row r="147" spans="1:21" s="228" customFormat="1" ht="19.5" customHeight="1" x14ac:dyDescent="0.25">
      <c r="A147" s="240">
        <v>137</v>
      </c>
      <c r="B147" s="241"/>
      <c r="C147" s="242">
        <v>1472656</v>
      </c>
      <c r="D147" s="301" t="s">
        <v>420</v>
      </c>
      <c r="E147" s="242">
        <v>144</v>
      </c>
      <c r="F147" s="242" t="s">
        <v>11</v>
      </c>
      <c r="G147" s="361">
        <v>1000000</v>
      </c>
      <c r="H147" s="361">
        <v>1000000</v>
      </c>
      <c r="I147" s="361">
        <v>1000000</v>
      </c>
      <c r="J147" s="361">
        <v>1000000</v>
      </c>
      <c r="K147" s="361">
        <v>1000000</v>
      </c>
      <c r="L147" s="361">
        <v>1000000</v>
      </c>
      <c r="M147" s="361">
        <v>1000000</v>
      </c>
      <c r="N147" s="361">
        <v>1000000</v>
      </c>
      <c r="O147" s="361">
        <v>1000000</v>
      </c>
      <c r="P147" s="361">
        <v>1000000</v>
      </c>
      <c r="Q147" s="361">
        <v>1000000</v>
      </c>
      <c r="R147" s="361">
        <v>1000000</v>
      </c>
      <c r="S147" s="366">
        <f t="shared" si="116"/>
        <v>12000000</v>
      </c>
      <c r="T147" s="366">
        <f t="shared" si="114"/>
        <v>1000000</v>
      </c>
      <c r="U147" s="355">
        <v>12000000</v>
      </c>
    </row>
    <row r="148" spans="1:21" s="228" customFormat="1" ht="21" customHeight="1" x14ac:dyDescent="0.25">
      <c r="A148" s="240">
        <v>138</v>
      </c>
      <c r="B148" s="241"/>
      <c r="C148" s="242">
        <v>3943254</v>
      </c>
      <c r="D148" s="315" t="s">
        <v>421</v>
      </c>
      <c r="E148" s="242">
        <v>144</v>
      </c>
      <c r="F148" s="242" t="s">
        <v>11</v>
      </c>
      <c r="G148" s="361">
        <v>2000000</v>
      </c>
      <c r="H148" s="361">
        <v>2000000</v>
      </c>
      <c r="I148" s="361">
        <v>2000000</v>
      </c>
      <c r="J148" s="361">
        <v>2000000</v>
      </c>
      <c r="K148" s="361">
        <v>2000000</v>
      </c>
      <c r="L148" s="361">
        <v>2000000</v>
      </c>
      <c r="M148" s="361">
        <v>2000000</v>
      </c>
      <c r="N148" s="361">
        <v>2000000</v>
      </c>
      <c r="O148" s="361">
        <v>2000000</v>
      </c>
      <c r="P148" s="361">
        <v>2000000</v>
      </c>
      <c r="Q148" s="366">
        <v>2000000</v>
      </c>
      <c r="R148" s="361">
        <v>2000000</v>
      </c>
      <c r="S148" s="366">
        <f t="shared" si="116"/>
        <v>24000000</v>
      </c>
      <c r="T148" s="366">
        <f t="shared" si="114"/>
        <v>2000000</v>
      </c>
      <c r="U148" s="355">
        <v>24000000</v>
      </c>
    </row>
    <row r="149" spans="1:21" s="228" customFormat="1" ht="21.75" customHeight="1" x14ac:dyDescent="0.25">
      <c r="A149" s="240">
        <v>139</v>
      </c>
      <c r="B149" s="241"/>
      <c r="C149" s="242">
        <v>6055737</v>
      </c>
      <c r="D149" s="302" t="s">
        <v>422</v>
      </c>
      <c r="E149" s="242">
        <v>144</v>
      </c>
      <c r="F149" s="242" t="s">
        <v>11</v>
      </c>
      <c r="G149" s="365" t="s">
        <v>435</v>
      </c>
      <c r="H149" s="365" t="s">
        <v>435</v>
      </c>
      <c r="I149" s="365" t="s">
        <v>435</v>
      </c>
      <c r="J149" s="365" t="s">
        <v>435</v>
      </c>
      <c r="K149" s="365" t="s">
        <v>435</v>
      </c>
      <c r="L149" s="365" t="s">
        <v>435</v>
      </c>
      <c r="M149" s="365" t="s">
        <v>435</v>
      </c>
      <c r="N149" s="361">
        <v>2550307</v>
      </c>
      <c r="O149" s="361">
        <v>2550307</v>
      </c>
      <c r="P149" s="361">
        <v>2550307</v>
      </c>
      <c r="Q149" s="361">
        <v>2550307</v>
      </c>
      <c r="R149" s="361">
        <v>2550307</v>
      </c>
      <c r="S149" s="366">
        <f t="shared" si="116"/>
        <v>12751535</v>
      </c>
      <c r="T149" s="366">
        <f t="shared" si="114"/>
        <v>1062627.9166666667</v>
      </c>
      <c r="U149" s="355">
        <v>12751535</v>
      </c>
    </row>
    <row r="150" spans="1:21" s="228" customFormat="1" ht="18.75" customHeight="1" x14ac:dyDescent="0.25">
      <c r="A150" s="240">
        <v>140</v>
      </c>
      <c r="B150" s="241"/>
      <c r="C150" s="242"/>
      <c r="D150" s="300" t="s">
        <v>423</v>
      </c>
      <c r="E150" s="242">
        <v>144</v>
      </c>
      <c r="F150" s="242" t="s">
        <v>11</v>
      </c>
      <c r="G150" s="365" t="s">
        <v>435</v>
      </c>
      <c r="H150" s="365" t="s">
        <v>435</v>
      </c>
      <c r="I150" s="365" t="s">
        <v>435</v>
      </c>
      <c r="J150" s="365" t="s">
        <v>435</v>
      </c>
      <c r="K150" s="365" t="s">
        <v>435</v>
      </c>
      <c r="L150" s="365" t="s">
        <v>435</v>
      </c>
      <c r="M150" s="365" t="s">
        <v>435</v>
      </c>
      <c r="N150" s="365" t="s">
        <v>435</v>
      </c>
      <c r="O150" s="365" t="s">
        <v>435</v>
      </c>
      <c r="P150" s="365" t="s">
        <v>435</v>
      </c>
      <c r="Q150" s="366">
        <v>3000000</v>
      </c>
      <c r="R150" s="366">
        <v>3000000</v>
      </c>
      <c r="S150" s="366">
        <f t="shared" si="116"/>
        <v>6000000</v>
      </c>
      <c r="T150" s="366">
        <f t="shared" si="114"/>
        <v>500000</v>
      </c>
      <c r="U150" s="355">
        <v>6000000</v>
      </c>
    </row>
    <row r="151" spans="1:21" s="228" customFormat="1" ht="21" customHeight="1" x14ac:dyDescent="0.25">
      <c r="A151" s="240">
        <v>141</v>
      </c>
      <c r="B151" s="241"/>
      <c r="C151" s="242">
        <v>5145067</v>
      </c>
      <c r="D151" s="301" t="s">
        <v>424</v>
      </c>
      <c r="E151" s="242">
        <v>144</v>
      </c>
      <c r="F151" s="242" t="s">
        <v>11</v>
      </c>
      <c r="G151" s="365" t="s">
        <v>435</v>
      </c>
      <c r="H151" s="365" t="s">
        <v>435</v>
      </c>
      <c r="I151" s="365" t="s">
        <v>435</v>
      </c>
      <c r="J151" s="365" t="s">
        <v>435</v>
      </c>
      <c r="K151" s="365" t="s">
        <v>435</v>
      </c>
      <c r="L151" s="365" t="s">
        <v>435</v>
      </c>
      <c r="M151" s="365" t="s">
        <v>435</v>
      </c>
      <c r="N151" s="365" t="s">
        <v>435</v>
      </c>
      <c r="O151" s="365" t="s">
        <v>435</v>
      </c>
      <c r="P151" s="361">
        <v>1500000</v>
      </c>
      <c r="Q151" s="366">
        <v>1500000</v>
      </c>
      <c r="R151" s="366">
        <v>1500000</v>
      </c>
      <c r="S151" s="366">
        <f>SUM(G151:R151)</f>
        <v>4500000</v>
      </c>
      <c r="T151" s="366">
        <f t="shared" si="114"/>
        <v>375000</v>
      </c>
      <c r="U151" s="355">
        <v>4500000</v>
      </c>
    </row>
    <row r="152" spans="1:21" s="228" customFormat="1" ht="21" customHeight="1" x14ac:dyDescent="0.25">
      <c r="A152" s="240">
        <v>142</v>
      </c>
      <c r="B152" s="241"/>
      <c r="C152" s="316" t="s">
        <v>434</v>
      </c>
      <c r="D152" s="242" t="s">
        <v>426</v>
      </c>
      <c r="E152" s="242">
        <v>144</v>
      </c>
      <c r="F152" s="242" t="s">
        <v>11</v>
      </c>
      <c r="G152" s="365" t="s">
        <v>435</v>
      </c>
      <c r="H152" s="361">
        <v>2550307</v>
      </c>
      <c r="I152" s="361">
        <v>2550307</v>
      </c>
      <c r="J152" s="361">
        <v>2550307</v>
      </c>
      <c r="K152" s="361">
        <v>2550307</v>
      </c>
      <c r="L152" s="361">
        <v>2550307</v>
      </c>
      <c r="M152" s="361">
        <v>2550307</v>
      </c>
      <c r="N152" s="361">
        <v>2550307</v>
      </c>
      <c r="O152" s="361">
        <v>2550307</v>
      </c>
      <c r="P152" s="361">
        <v>2550307</v>
      </c>
      <c r="Q152" s="366">
        <v>2550307</v>
      </c>
      <c r="R152" s="366">
        <v>2550307</v>
      </c>
      <c r="S152" s="366">
        <f t="shared" ref="S152:S159" si="117">SUM(G152:R152)</f>
        <v>28053377</v>
      </c>
      <c r="T152" s="366">
        <f t="shared" si="114"/>
        <v>2337781.4166666665</v>
      </c>
      <c r="U152" s="355">
        <v>280533777</v>
      </c>
    </row>
    <row r="153" spans="1:21" s="228" customFormat="1" ht="19.5" customHeight="1" x14ac:dyDescent="0.25">
      <c r="A153" s="240">
        <v>143</v>
      </c>
      <c r="B153" s="241"/>
      <c r="C153" s="242">
        <v>5463105</v>
      </c>
      <c r="D153" s="300" t="s">
        <v>425</v>
      </c>
      <c r="E153" s="242">
        <v>144</v>
      </c>
      <c r="F153" s="242" t="s">
        <v>11</v>
      </c>
      <c r="G153" s="365" t="s">
        <v>435</v>
      </c>
      <c r="H153" s="361">
        <v>2550307</v>
      </c>
      <c r="I153" s="361">
        <v>2550307</v>
      </c>
      <c r="J153" s="361">
        <v>2550307</v>
      </c>
      <c r="K153" s="361">
        <v>2550307</v>
      </c>
      <c r="L153" s="361">
        <v>2550307</v>
      </c>
      <c r="M153" s="361">
        <v>2550307</v>
      </c>
      <c r="N153" s="361">
        <v>2550307</v>
      </c>
      <c r="O153" s="361">
        <v>2550307</v>
      </c>
      <c r="P153" s="361">
        <v>2550307</v>
      </c>
      <c r="Q153" s="361">
        <v>2550307</v>
      </c>
      <c r="R153" s="361">
        <v>2550307</v>
      </c>
      <c r="S153" s="366">
        <f t="shared" si="117"/>
        <v>28053377</v>
      </c>
      <c r="T153" s="366">
        <f t="shared" si="114"/>
        <v>2337781.4166666665</v>
      </c>
      <c r="U153" s="355">
        <v>28053377</v>
      </c>
    </row>
    <row r="154" spans="1:21" s="228" customFormat="1" ht="18.75" customHeight="1" x14ac:dyDescent="0.25">
      <c r="A154" s="240">
        <v>144</v>
      </c>
      <c r="B154" s="241"/>
      <c r="C154" s="242">
        <v>4591361</v>
      </c>
      <c r="D154" s="242" t="s">
        <v>427</v>
      </c>
      <c r="E154" s="242">
        <v>144</v>
      </c>
      <c r="F154" s="242" t="s">
        <v>11</v>
      </c>
      <c r="G154" s="365" t="s">
        <v>435</v>
      </c>
      <c r="H154" s="365" t="s">
        <v>435</v>
      </c>
      <c r="I154" s="361">
        <v>2000000</v>
      </c>
      <c r="J154" s="361">
        <v>4000000</v>
      </c>
      <c r="K154" s="361">
        <v>4000000</v>
      </c>
      <c r="L154" s="361">
        <v>3500000</v>
      </c>
      <c r="M154" s="361">
        <v>3500000</v>
      </c>
      <c r="N154" s="366">
        <v>3500000</v>
      </c>
      <c r="O154" s="366">
        <v>3500000</v>
      </c>
      <c r="P154" s="366">
        <v>3500000</v>
      </c>
      <c r="Q154" s="366">
        <v>3500000</v>
      </c>
      <c r="R154" s="366">
        <v>3500000</v>
      </c>
      <c r="S154" s="366">
        <f t="shared" si="117"/>
        <v>34500000</v>
      </c>
      <c r="T154" s="366">
        <f t="shared" si="114"/>
        <v>2875000</v>
      </c>
      <c r="U154" s="355">
        <v>34500000</v>
      </c>
    </row>
    <row r="155" spans="1:21" s="228" customFormat="1" ht="18.75" customHeight="1" x14ac:dyDescent="0.25">
      <c r="A155" s="240">
        <v>145</v>
      </c>
      <c r="B155" s="241"/>
      <c r="C155" s="242">
        <v>4729339</v>
      </c>
      <c r="D155" s="242" t="s">
        <v>428</v>
      </c>
      <c r="E155" s="242">
        <v>144</v>
      </c>
      <c r="F155" s="242" t="s">
        <v>11</v>
      </c>
      <c r="G155" s="361">
        <v>4421352</v>
      </c>
      <c r="H155" s="361">
        <v>3000000</v>
      </c>
      <c r="I155" s="361">
        <v>3247500</v>
      </c>
      <c r="J155" s="361">
        <v>3000000</v>
      </c>
      <c r="K155" s="361">
        <v>3000000</v>
      </c>
      <c r="L155" s="361">
        <v>3000000</v>
      </c>
      <c r="M155" s="361">
        <v>3000000</v>
      </c>
      <c r="N155" s="366">
        <v>3000000</v>
      </c>
      <c r="O155" s="366">
        <v>3000000</v>
      </c>
      <c r="P155" s="366">
        <v>3000000</v>
      </c>
      <c r="Q155" s="366">
        <v>3000000</v>
      </c>
      <c r="R155" s="366">
        <v>3000000</v>
      </c>
      <c r="S155" s="366">
        <f t="shared" si="117"/>
        <v>37668852</v>
      </c>
      <c r="T155" s="366">
        <f t="shared" si="114"/>
        <v>3139071</v>
      </c>
      <c r="U155" s="355">
        <v>37668852</v>
      </c>
    </row>
    <row r="156" spans="1:21" s="228" customFormat="1" ht="19.5" customHeight="1" x14ac:dyDescent="0.25">
      <c r="A156" s="240">
        <v>146</v>
      </c>
      <c r="B156" s="241"/>
      <c r="C156" s="242">
        <v>6843513</v>
      </c>
      <c r="D156" s="301" t="s">
        <v>429</v>
      </c>
      <c r="E156" s="242">
        <v>144</v>
      </c>
      <c r="F156" s="242" t="s">
        <v>11</v>
      </c>
      <c r="G156" s="365" t="s">
        <v>435</v>
      </c>
      <c r="H156" s="361">
        <v>2550307</v>
      </c>
      <c r="I156" s="361">
        <v>2550307</v>
      </c>
      <c r="J156" s="361">
        <v>2550307</v>
      </c>
      <c r="K156" s="361">
        <v>2550307</v>
      </c>
      <c r="L156" s="361">
        <v>2550307</v>
      </c>
      <c r="M156" s="361">
        <v>2550307</v>
      </c>
      <c r="N156" s="366">
        <v>2550307</v>
      </c>
      <c r="O156" s="366">
        <v>2550307</v>
      </c>
      <c r="P156" s="366">
        <v>2550307</v>
      </c>
      <c r="Q156" s="366">
        <v>2550307</v>
      </c>
      <c r="R156" s="366">
        <v>2550307</v>
      </c>
      <c r="S156" s="366">
        <f t="shared" si="117"/>
        <v>28053377</v>
      </c>
      <c r="T156" s="366">
        <f t="shared" si="114"/>
        <v>2337781.4166666665</v>
      </c>
      <c r="U156" s="355">
        <v>28053377</v>
      </c>
    </row>
    <row r="157" spans="1:21" s="228" customFormat="1" ht="21" customHeight="1" x14ac:dyDescent="0.25">
      <c r="A157" s="240">
        <v>147</v>
      </c>
      <c r="B157" s="241"/>
      <c r="C157" s="314">
        <v>4133307</v>
      </c>
      <c r="D157" s="300" t="s">
        <v>430</v>
      </c>
      <c r="E157" s="242">
        <v>144</v>
      </c>
      <c r="F157" s="242" t="s">
        <v>11</v>
      </c>
      <c r="G157" s="361">
        <v>5000000</v>
      </c>
      <c r="H157" s="361">
        <v>5000000</v>
      </c>
      <c r="I157" s="361">
        <v>5000000</v>
      </c>
      <c r="J157" s="361">
        <v>5000000</v>
      </c>
      <c r="K157" s="361">
        <v>5000000</v>
      </c>
      <c r="L157" s="361">
        <v>3500000</v>
      </c>
      <c r="M157" s="361">
        <v>3500000</v>
      </c>
      <c r="N157" s="361">
        <v>3500000</v>
      </c>
      <c r="O157" s="361">
        <v>3500000</v>
      </c>
      <c r="P157" s="361">
        <v>3500000</v>
      </c>
      <c r="Q157" s="366">
        <v>3500000</v>
      </c>
      <c r="R157" s="366">
        <v>3500000</v>
      </c>
      <c r="S157" s="366">
        <f t="shared" si="117"/>
        <v>49500000</v>
      </c>
      <c r="T157" s="366">
        <f t="shared" si="114"/>
        <v>4125000</v>
      </c>
      <c r="U157" s="355">
        <v>49500000</v>
      </c>
    </row>
    <row r="158" spans="1:21" s="228" customFormat="1" ht="23.25" customHeight="1" x14ac:dyDescent="0.25">
      <c r="A158" s="240">
        <v>148</v>
      </c>
      <c r="B158" s="241"/>
      <c r="C158" s="314">
        <v>2423168</v>
      </c>
      <c r="D158" s="300" t="s">
        <v>431</v>
      </c>
      <c r="E158" s="242">
        <v>144</v>
      </c>
      <c r="F158" s="242" t="s">
        <v>11</v>
      </c>
      <c r="G158" s="361">
        <v>3000000</v>
      </c>
      <c r="H158" s="361">
        <v>3000000</v>
      </c>
      <c r="I158" s="361">
        <v>3000000</v>
      </c>
      <c r="J158" s="361">
        <v>3000000</v>
      </c>
      <c r="K158" s="361">
        <v>3000000</v>
      </c>
      <c r="L158" s="361">
        <v>3000000</v>
      </c>
      <c r="M158" s="361">
        <v>3000000</v>
      </c>
      <c r="N158" s="366">
        <v>3000000</v>
      </c>
      <c r="O158" s="366">
        <v>3000000</v>
      </c>
      <c r="P158" s="366">
        <v>3000000</v>
      </c>
      <c r="Q158" s="366">
        <v>3000000</v>
      </c>
      <c r="R158" s="366">
        <v>3000000</v>
      </c>
      <c r="S158" s="366">
        <f t="shared" si="117"/>
        <v>36000000</v>
      </c>
      <c r="T158" s="366">
        <f t="shared" si="114"/>
        <v>3000000</v>
      </c>
      <c r="U158" s="355">
        <v>36000000</v>
      </c>
    </row>
    <row r="159" spans="1:21" s="228" customFormat="1" ht="22.5" customHeight="1" x14ac:dyDescent="0.25">
      <c r="A159" s="240">
        <v>149</v>
      </c>
      <c r="B159" s="241"/>
      <c r="C159" s="314">
        <v>5580031</v>
      </c>
      <c r="D159" s="305" t="s">
        <v>432</v>
      </c>
      <c r="E159" s="242">
        <v>144</v>
      </c>
      <c r="F159" s="242" t="s">
        <v>11</v>
      </c>
      <c r="G159" s="366">
        <v>2550307</v>
      </c>
      <c r="H159" s="366">
        <v>2550307</v>
      </c>
      <c r="I159" s="366">
        <v>2550307</v>
      </c>
      <c r="J159" s="366">
        <v>2550307</v>
      </c>
      <c r="K159" s="366">
        <v>2550307</v>
      </c>
      <c r="L159" s="366">
        <v>2550307</v>
      </c>
      <c r="M159" s="366">
        <v>2550307</v>
      </c>
      <c r="N159" s="366">
        <v>2550307</v>
      </c>
      <c r="O159" s="366">
        <v>2550307</v>
      </c>
      <c r="P159" s="366">
        <v>2550307</v>
      </c>
      <c r="Q159" s="366">
        <v>2550307</v>
      </c>
      <c r="R159" s="366">
        <v>2550307</v>
      </c>
      <c r="S159" s="366">
        <f t="shared" si="117"/>
        <v>30603684</v>
      </c>
      <c r="T159" s="366">
        <f t="shared" si="114"/>
        <v>2550307</v>
      </c>
      <c r="U159" s="355">
        <v>30603684</v>
      </c>
    </row>
    <row r="160" spans="1:21" s="228" customFormat="1" ht="28.5" customHeight="1" x14ac:dyDescent="0.3">
      <c r="A160" s="347"/>
      <c r="B160" s="348"/>
      <c r="C160" s="349"/>
      <c r="D160" s="350" t="s">
        <v>437</v>
      </c>
      <c r="E160" s="349"/>
      <c r="F160" s="349"/>
      <c r="G160" s="382">
        <f t="shared" ref="G160:T160" si="118">SUM(G6:G159)</f>
        <v>714115686</v>
      </c>
      <c r="H160" s="382">
        <f t="shared" si="118"/>
        <v>710923903</v>
      </c>
      <c r="I160" s="382">
        <f t="shared" si="118"/>
        <v>727848903</v>
      </c>
      <c r="J160" s="382">
        <f t="shared" si="118"/>
        <v>822912898</v>
      </c>
      <c r="K160" s="382">
        <f t="shared" si="118"/>
        <v>704723289</v>
      </c>
      <c r="L160" s="382">
        <f t="shared" si="118"/>
        <v>660173596</v>
      </c>
      <c r="M160" s="382">
        <f t="shared" si="118"/>
        <v>654573596</v>
      </c>
      <c r="N160" s="382">
        <f t="shared" si="118"/>
        <v>657623903</v>
      </c>
      <c r="O160" s="382">
        <f t="shared" si="118"/>
        <v>656770043</v>
      </c>
      <c r="P160" s="382">
        <f t="shared" si="118"/>
        <v>669072982</v>
      </c>
      <c r="Q160" s="382">
        <f t="shared" si="118"/>
        <v>661473596</v>
      </c>
      <c r="R160" s="382">
        <f t="shared" si="118"/>
        <v>653398596</v>
      </c>
      <c r="S160" s="382">
        <f t="shared" si="118"/>
        <v>7907431386</v>
      </c>
      <c r="T160" s="382">
        <f t="shared" si="118"/>
        <v>684220994.5</v>
      </c>
      <c r="U160" s="357">
        <f>SUM(U6:U159)</f>
        <v>9570898255</v>
      </c>
    </row>
    <row r="161" spans="1:21" s="228" customFormat="1" ht="21" customHeight="1" x14ac:dyDescent="0.25">
      <c r="A161" s="240"/>
      <c r="B161" s="241"/>
      <c r="C161" s="242"/>
      <c r="D161" s="242"/>
      <c r="E161" s="242"/>
      <c r="F161" s="242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84"/>
      <c r="U161" s="355"/>
    </row>
    <row r="162" spans="1:21" s="3" customFormat="1" ht="28.5" customHeight="1" x14ac:dyDescent="0.3">
      <c r="A162" s="4"/>
      <c r="B162" s="160"/>
      <c r="C162" s="273"/>
      <c r="D162" s="6"/>
      <c r="E162" s="5"/>
      <c r="F162" s="254"/>
      <c r="G162" s="381"/>
      <c r="H162" s="379"/>
      <c r="I162" s="372"/>
      <c r="J162" s="372"/>
      <c r="K162" s="372"/>
      <c r="L162" s="372"/>
      <c r="M162" s="372"/>
      <c r="N162" s="372"/>
      <c r="O162" s="372"/>
      <c r="P162" s="372"/>
      <c r="Q162" s="375"/>
      <c r="R162" s="372"/>
      <c r="S162" s="362"/>
      <c r="T162" s="362"/>
      <c r="U162" s="358"/>
    </row>
    <row r="163" spans="1:21" s="3" customFormat="1" ht="28.5" customHeight="1" x14ac:dyDescent="0.3">
      <c r="A163" s="4"/>
      <c r="B163" s="160"/>
      <c r="C163" s="274"/>
      <c r="D163" s="5"/>
      <c r="E163" s="1"/>
      <c r="F163" s="255"/>
      <c r="G163" s="381"/>
      <c r="H163" s="379"/>
      <c r="I163" s="372"/>
      <c r="J163" s="372"/>
      <c r="K163" s="372"/>
      <c r="L163" s="372"/>
      <c r="M163" s="372"/>
      <c r="N163" s="372"/>
      <c r="O163" s="372"/>
      <c r="P163" s="372"/>
      <c r="Q163" s="375"/>
      <c r="R163" s="372"/>
      <c r="S163" s="362"/>
      <c r="T163" s="362"/>
      <c r="U163" s="358"/>
    </row>
  </sheetData>
  <mergeCells count="64">
    <mergeCell ref="A134:A135"/>
    <mergeCell ref="B134:B135"/>
    <mergeCell ref="C134:C135"/>
    <mergeCell ref="D113:D114"/>
    <mergeCell ref="C113:C114"/>
    <mergeCell ref="B113:B114"/>
    <mergeCell ref="A113:A114"/>
    <mergeCell ref="D115:D116"/>
    <mergeCell ref="C115:C116"/>
    <mergeCell ref="B115:B116"/>
    <mergeCell ref="A115:A116"/>
    <mergeCell ref="D119:D120"/>
    <mergeCell ref="A121:A122"/>
    <mergeCell ref="B121:B122"/>
    <mergeCell ref="C121:C122"/>
    <mergeCell ref="D134:D135"/>
    <mergeCell ref="A2:S2"/>
    <mergeCell ref="A6:A8"/>
    <mergeCell ref="B6:B8"/>
    <mergeCell ref="C6:C8"/>
    <mergeCell ref="D6:D8"/>
    <mergeCell ref="A3:U3"/>
    <mergeCell ref="U6:U8"/>
    <mergeCell ref="A15:A16"/>
    <mergeCell ref="B15:B16"/>
    <mergeCell ref="C15:C16"/>
    <mergeCell ref="D121:D122"/>
    <mergeCell ref="D15:D16"/>
    <mergeCell ref="D111:D112"/>
    <mergeCell ref="C111:C112"/>
    <mergeCell ref="C4:W4"/>
    <mergeCell ref="D59:D60"/>
    <mergeCell ref="A117:A118"/>
    <mergeCell ref="B117:B118"/>
    <mergeCell ref="C117:C118"/>
    <mergeCell ref="D117:D118"/>
    <mergeCell ref="A111:A112"/>
    <mergeCell ref="B111:B112"/>
    <mergeCell ref="A59:A60"/>
    <mergeCell ref="B59:B60"/>
    <mergeCell ref="C59:C60"/>
    <mergeCell ref="A119:A120"/>
    <mergeCell ref="B119:B120"/>
    <mergeCell ref="C119:C120"/>
    <mergeCell ref="A124:A125"/>
    <mergeCell ref="B124:B125"/>
    <mergeCell ref="C124:C125"/>
    <mergeCell ref="D124:D125"/>
    <mergeCell ref="A126:A127"/>
    <mergeCell ref="B126:B127"/>
    <mergeCell ref="C126:C127"/>
    <mergeCell ref="D126:D127"/>
    <mergeCell ref="A132:A133"/>
    <mergeCell ref="B132:B133"/>
    <mergeCell ref="C132:C133"/>
    <mergeCell ref="D132:D133"/>
    <mergeCell ref="A128:A129"/>
    <mergeCell ref="B128:B129"/>
    <mergeCell ref="C128:C129"/>
    <mergeCell ref="D128:D129"/>
    <mergeCell ref="A130:A131"/>
    <mergeCell ref="B130:B131"/>
    <mergeCell ref="C130:C131"/>
    <mergeCell ref="D130:D131"/>
  </mergeCells>
  <conditionalFormatting sqref="C136:D136 C111:D111 C113:D113 C115:D115 C117:D117 C119:D119 C121:D121 C124:D124 C126:D126 D134">
    <cfRule type="containsText" dxfId="21" priority="29" operator="containsText" text="COBRO">
      <formula>NOT(ISERROR(SEARCH("COBRO",C111)))</formula>
    </cfRule>
  </conditionalFormatting>
  <conditionalFormatting sqref="D109">
    <cfRule type="containsText" dxfId="20" priority="31" operator="containsText" text="COBRO">
      <formula>NOT(ISERROR(SEARCH("COBRO",D109)))</formula>
    </cfRule>
  </conditionalFormatting>
  <conditionalFormatting sqref="D109 C111:D111 C113:D113 C115:D115 C117:D117 C119:D119 C121:D121 C124:D124 C126:D126 D134">
    <cfRule type="containsText" dxfId="19" priority="32" operator="containsText" text="NO COBRO">
      <formula>NOT(ISERROR(SEARCH("NO COBRO",C109)))</formula>
    </cfRule>
  </conditionalFormatting>
  <conditionalFormatting sqref="C136:D136">
    <cfRule type="containsText" dxfId="18" priority="30" operator="containsText" text="NO COBRO">
      <formula>NOT(ISERROR(SEARCH("NO COBRO",C136)))</formula>
    </cfRule>
  </conditionalFormatting>
  <conditionalFormatting sqref="D110">
    <cfRule type="containsText" dxfId="17" priority="25" operator="containsText" text="COBRO">
      <formula>NOT(ISERROR(SEARCH("COBRO",D110)))</formula>
    </cfRule>
  </conditionalFormatting>
  <conditionalFormatting sqref="D110">
    <cfRule type="containsText" dxfId="16" priority="26" operator="containsText" text="NO COBRO">
      <formula>NOT(ISERROR(SEARCH("NO COBRO",D110)))</formula>
    </cfRule>
  </conditionalFormatting>
  <conditionalFormatting sqref="C65:D65 C72:D72">
    <cfRule type="containsText" dxfId="15" priority="72" operator="containsText" text="COBRO">
      <formula>NOT(ISERROR(SEARCH("COBRO",C65)))</formula>
    </cfRule>
  </conditionalFormatting>
  <conditionalFormatting sqref="C65:D65 C72:D72">
    <cfRule type="containsText" dxfId="14" priority="71" operator="containsText" text="NO COBRO">
      <formula>NOT(ISERROR(SEARCH("NO COBRO",C65)))</formula>
    </cfRule>
  </conditionalFormatting>
  <conditionalFormatting sqref="C66:D66">
    <cfRule type="containsText" dxfId="13" priority="70" operator="containsText" text="COBRO">
      <formula>NOT(ISERROR(SEARCH("COBRO",C66)))</formula>
    </cfRule>
  </conditionalFormatting>
  <conditionalFormatting sqref="C66:D66">
    <cfRule type="containsText" dxfId="12" priority="69" operator="containsText" text="NO COBRO">
      <formula>NOT(ISERROR(SEARCH("NO COBRO",C66)))</formula>
    </cfRule>
  </conditionalFormatting>
  <conditionalFormatting sqref="C128">
    <cfRule type="containsText" dxfId="11" priority="21" operator="containsText" text="COBRO">
      <formula>NOT(ISERROR(SEARCH("COBRO",C128)))</formula>
    </cfRule>
  </conditionalFormatting>
  <conditionalFormatting sqref="C128">
    <cfRule type="containsText" dxfId="10" priority="22" operator="containsText" text="NO COBRO">
      <formula>NOT(ISERROR(SEARCH("NO COBRO",C128)))</formula>
    </cfRule>
  </conditionalFormatting>
  <conditionalFormatting sqref="C110">
    <cfRule type="containsText" dxfId="9" priority="9" operator="containsText" text="COBRO">
      <formula>NOT(ISERROR(SEARCH("COBRO",C110)))</formula>
    </cfRule>
  </conditionalFormatting>
  <conditionalFormatting sqref="C110">
    <cfRule type="containsText" dxfId="8" priority="10" operator="containsText" text="NO COBRO">
      <formula>NOT(ISERROR(SEARCH("NO COBRO",C110)))</formula>
    </cfRule>
  </conditionalFormatting>
  <conditionalFormatting sqref="C107:D108">
    <cfRule type="containsText" dxfId="7" priority="37" operator="containsText" text="COBRO">
      <formula>NOT(ISERROR(SEARCH("COBRO",C107)))</formula>
    </cfRule>
  </conditionalFormatting>
  <conditionalFormatting sqref="C107:D108">
    <cfRule type="containsText" dxfId="6" priority="38" operator="containsText" text="NO COBRO">
      <formula>NOT(ISERROR(SEARCH("NO COBRO",C107)))</formula>
    </cfRule>
  </conditionalFormatting>
  <conditionalFormatting sqref="C109 D128">
    <cfRule type="containsText" dxfId="5" priority="35" operator="containsText" text="COBRO">
      <formula>NOT(ISERROR(SEARCH("COBRO",C109)))</formula>
    </cfRule>
  </conditionalFormatting>
  <conditionalFormatting sqref="C109 D128">
    <cfRule type="containsText" dxfId="4" priority="36" operator="containsText" text="NO COBRO">
      <formula>NOT(ISERROR(SEARCH("NO COBRO",C109)))</formula>
    </cfRule>
  </conditionalFormatting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4"/>
  <sheetViews>
    <sheetView workbookViewId="0">
      <selection activeCell="E16" sqref="E16"/>
    </sheetView>
  </sheetViews>
  <sheetFormatPr baseColWidth="10" defaultRowHeight="15" x14ac:dyDescent="0.25"/>
  <cols>
    <col min="2" max="2" width="11.42578125" style="30"/>
    <col min="17" max="17" width="11.42578125" style="31"/>
    <col min="18" max="18" width="11.42578125" style="32"/>
    <col min="21" max="22" width="11.42578125" style="33"/>
  </cols>
  <sheetData>
    <row r="1" spans="1:22" x14ac:dyDescent="0.25">
      <c r="A1" t="s">
        <v>95</v>
      </c>
    </row>
    <row r="5" spans="1:22" ht="15" customHeight="1" x14ac:dyDescent="0.25">
      <c r="A5" s="139" t="s">
        <v>96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2" ht="1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2" ht="21" x14ac:dyDescent="0.25">
      <c r="A7" s="34"/>
      <c r="B7" s="34"/>
      <c r="C7" s="35"/>
      <c r="D7" s="3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6"/>
      <c r="R7" s="34"/>
      <c r="S7" s="34"/>
      <c r="T7" s="34"/>
    </row>
    <row r="8" spans="1:22" s="37" customFormat="1" x14ac:dyDescent="0.2">
      <c r="B8" s="38" t="s">
        <v>97</v>
      </c>
      <c r="C8" s="39"/>
      <c r="D8" s="40" t="s">
        <v>98</v>
      </c>
      <c r="E8" s="39"/>
      <c r="Q8" s="41"/>
      <c r="R8" s="42"/>
      <c r="U8" s="43"/>
      <c r="V8" s="43"/>
    </row>
    <row r="9" spans="1:22" s="37" customFormat="1" x14ac:dyDescent="0.2">
      <c r="B9" s="38" t="s">
        <v>99</v>
      </c>
      <c r="C9" s="39"/>
      <c r="D9" s="40" t="s">
        <v>100</v>
      </c>
      <c r="E9" s="39"/>
      <c r="Q9" s="41"/>
      <c r="R9" s="42"/>
      <c r="U9" s="43"/>
      <c r="V9" s="43"/>
    </row>
    <row r="10" spans="1:22" s="37" customFormat="1" x14ac:dyDescent="0.2">
      <c r="B10" s="38" t="s">
        <v>101</v>
      </c>
      <c r="C10" s="39"/>
      <c r="D10" s="40" t="s">
        <v>102</v>
      </c>
      <c r="E10" s="39"/>
      <c r="Q10" s="41"/>
      <c r="R10" s="42"/>
      <c r="U10" s="43"/>
      <c r="V10" s="43"/>
    </row>
    <row r="11" spans="1:22" s="37" customFormat="1" x14ac:dyDescent="0.2">
      <c r="B11" s="44"/>
      <c r="C11" s="44"/>
      <c r="D11" s="44"/>
      <c r="Q11" s="41"/>
      <c r="R11" s="42"/>
      <c r="U11" s="43"/>
      <c r="V11" s="43"/>
    </row>
    <row r="12" spans="1:22" ht="15" customHeight="1" x14ac:dyDescent="0.25">
      <c r="A12" s="140" t="s">
        <v>103</v>
      </c>
      <c r="B12" s="141" t="s">
        <v>104</v>
      </c>
      <c r="C12" s="140" t="s">
        <v>105</v>
      </c>
      <c r="D12" s="140" t="s">
        <v>106</v>
      </c>
      <c r="E12" s="140" t="s">
        <v>0</v>
      </c>
      <c r="F12" s="140" t="s">
        <v>1</v>
      </c>
      <c r="G12" s="140" t="s">
        <v>2</v>
      </c>
      <c r="H12" s="140" t="s">
        <v>3</v>
      </c>
      <c r="I12" s="140" t="s">
        <v>4</v>
      </c>
      <c r="J12" s="140" t="s">
        <v>5</v>
      </c>
      <c r="K12" s="140" t="s">
        <v>6</v>
      </c>
      <c r="L12" s="140" t="s">
        <v>7</v>
      </c>
      <c r="M12" s="140" t="s">
        <v>107</v>
      </c>
      <c r="N12" s="140" t="s">
        <v>8</v>
      </c>
      <c r="O12" s="140" t="s">
        <v>9</v>
      </c>
      <c r="P12" s="140" t="s">
        <v>10</v>
      </c>
      <c r="Q12" s="142" t="s">
        <v>108</v>
      </c>
      <c r="R12" s="143" t="s">
        <v>109</v>
      </c>
      <c r="S12" s="144" t="s">
        <v>110</v>
      </c>
      <c r="T12" s="140" t="s">
        <v>111</v>
      </c>
    </row>
    <row r="13" spans="1:22" x14ac:dyDescent="0.25">
      <c r="A13" s="145"/>
      <c r="B13" s="146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7"/>
      <c r="R13" s="148"/>
      <c r="S13" s="149"/>
      <c r="T13" s="145"/>
    </row>
    <row r="14" spans="1:22" s="2" customFormat="1" ht="45" x14ac:dyDescent="0.25">
      <c r="A14" s="45">
        <v>1</v>
      </c>
      <c r="B14" s="9">
        <v>2195253</v>
      </c>
      <c r="C14" s="12" t="s">
        <v>17</v>
      </c>
      <c r="D14" s="46" t="s">
        <v>112</v>
      </c>
      <c r="E14" s="15">
        <v>250000</v>
      </c>
      <c r="F14" s="28">
        <v>250000</v>
      </c>
      <c r="G14" s="28">
        <v>250000</v>
      </c>
      <c r="H14" s="28">
        <v>250000</v>
      </c>
      <c r="I14" s="28">
        <v>250000</v>
      </c>
      <c r="J14" s="28">
        <v>250000</v>
      </c>
      <c r="K14" s="15">
        <v>250000</v>
      </c>
      <c r="L14" s="28">
        <v>250000</v>
      </c>
      <c r="M14" s="28">
        <v>250000</v>
      </c>
      <c r="N14" s="15">
        <v>250000</v>
      </c>
      <c r="O14" s="15">
        <v>250000</v>
      </c>
      <c r="P14" s="29">
        <v>250000</v>
      </c>
      <c r="Q14" s="47">
        <f>SUM(E14:P14)</f>
        <v>3000000</v>
      </c>
      <c r="R14" s="48"/>
      <c r="S14" s="49">
        <f>(Q14/12)-R14</f>
        <v>250000</v>
      </c>
      <c r="T14" s="50"/>
      <c r="U14" s="51"/>
      <c r="V14" s="52"/>
    </row>
    <row r="15" spans="1:22" s="2" customFormat="1" ht="33.75" x14ac:dyDescent="0.25">
      <c r="A15" s="45">
        <v>2</v>
      </c>
      <c r="B15" s="13">
        <v>1247058</v>
      </c>
      <c r="C15" s="14" t="s">
        <v>18</v>
      </c>
      <c r="D15" s="46" t="s">
        <v>113</v>
      </c>
      <c r="E15" s="15">
        <v>0</v>
      </c>
      <c r="F15" s="28">
        <v>250000</v>
      </c>
      <c r="G15" s="28">
        <v>250000</v>
      </c>
      <c r="H15" s="28">
        <v>250000</v>
      </c>
      <c r="I15" s="28">
        <v>250000</v>
      </c>
      <c r="J15" s="28">
        <v>250000</v>
      </c>
      <c r="K15" s="15">
        <v>250000</v>
      </c>
      <c r="L15" s="28">
        <v>250000</v>
      </c>
      <c r="M15" s="28">
        <v>250000</v>
      </c>
      <c r="N15" s="15">
        <v>250000</v>
      </c>
      <c r="O15" s="15">
        <v>250000</v>
      </c>
      <c r="P15" s="29">
        <v>250000</v>
      </c>
      <c r="Q15" s="47">
        <f t="shared" ref="Q15:Q78" si="0">SUM(E15:P15)</f>
        <v>2750000</v>
      </c>
      <c r="R15" s="48"/>
      <c r="S15" s="49">
        <f t="shared" ref="S15:S78" si="1">(Q15/12)-R15</f>
        <v>229166.66666666666</v>
      </c>
      <c r="T15" s="50"/>
      <c r="U15" s="51"/>
      <c r="V15" s="52"/>
    </row>
    <row r="16" spans="1:22" s="2" customFormat="1" ht="33.75" x14ac:dyDescent="0.25">
      <c r="A16" s="45">
        <v>3</v>
      </c>
      <c r="B16" s="13">
        <v>674207</v>
      </c>
      <c r="C16" s="14" t="s">
        <v>19</v>
      </c>
      <c r="D16" s="46" t="s">
        <v>114</v>
      </c>
      <c r="E16" s="15">
        <v>0</v>
      </c>
      <c r="F16" s="28">
        <v>0</v>
      </c>
      <c r="G16" s="28">
        <v>250000</v>
      </c>
      <c r="H16" s="28">
        <v>250000</v>
      </c>
      <c r="I16" s="28">
        <v>250000</v>
      </c>
      <c r="J16" s="28">
        <v>250000</v>
      </c>
      <c r="K16" s="15">
        <v>250000</v>
      </c>
      <c r="L16" s="28">
        <v>250000</v>
      </c>
      <c r="M16" s="28">
        <v>250000</v>
      </c>
      <c r="N16" s="15">
        <v>250000</v>
      </c>
      <c r="O16" s="15">
        <v>250000</v>
      </c>
      <c r="P16" s="29">
        <v>250000</v>
      </c>
      <c r="Q16" s="47">
        <f t="shared" si="0"/>
        <v>2500000</v>
      </c>
      <c r="R16" s="48"/>
      <c r="S16" s="49">
        <f t="shared" si="1"/>
        <v>208333.33333333334</v>
      </c>
      <c r="T16" s="50"/>
      <c r="U16" s="51"/>
      <c r="V16" s="52"/>
    </row>
    <row r="17" spans="1:22" s="2" customFormat="1" ht="33.75" x14ac:dyDescent="0.25">
      <c r="A17" s="45">
        <v>4</v>
      </c>
      <c r="B17" s="13">
        <v>4047847</v>
      </c>
      <c r="C17" s="14" t="s">
        <v>20</v>
      </c>
      <c r="D17" s="46" t="s">
        <v>115</v>
      </c>
      <c r="E17" s="15">
        <v>600000</v>
      </c>
      <c r="F17" s="15">
        <v>600000</v>
      </c>
      <c r="G17" s="15">
        <v>600000</v>
      </c>
      <c r="H17" s="28">
        <v>900000</v>
      </c>
      <c r="I17" s="28">
        <v>900000</v>
      </c>
      <c r="J17" s="28">
        <v>900000</v>
      </c>
      <c r="K17" s="15">
        <v>360000</v>
      </c>
      <c r="L17" s="28">
        <v>0</v>
      </c>
      <c r="M17" s="15">
        <v>900000</v>
      </c>
      <c r="N17" s="15">
        <v>900000</v>
      </c>
      <c r="O17" s="15">
        <v>900000</v>
      </c>
      <c r="P17" s="29">
        <v>900000</v>
      </c>
      <c r="Q17" s="47">
        <f t="shared" si="0"/>
        <v>8460000</v>
      </c>
      <c r="R17" s="48"/>
      <c r="S17" s="49">
        <f t="shared" si="1"/>
        <v>705000</v>
      </c>
      <c r="T17" s="50"/>
      <c r="U17" s="51"/>
      <c r="V17" s="52"/>
    </row>
    <row r="18" spans="1:22" s="2" customFormat="1" ht="45" x14ac:dyDescent="0.25">
      <c r="A18" s="45">
        <v>5</v>
      </c>
      <c r="B18" s="13">
        <v>4342942</v>
      </c>
      <c r="C18" s="14" t="s">
        <v>21</v>
      </c>
      <c r="D18" s="46" t="s">
        <v>116</v>
      </c>
      <c r="E18" s="15">
        <v>650000</v>
      </c>
      <c r="F18" s="15">
        <f>650000+350000</f>
        <v>1000000</v>
      </c>
      <c r="G18" s="15">
        <v>1000000</v>
      </c>
      <c r="H18" s="28">
        <v>1000000</v>
      </c>
      <c r="I18" s="28">
        <v>1000000</v>
      </c>
      <c r="J18" s="28">
        <v>1000000</v>
      </c>
      <c r="K18" s="15">
        <v>1000000</v>
      </c>
      <c r="L18" s="28">
        <v>1000000</v>
      </c>
      <c r="M18" s="28">
        <v>1000000</v>
      </c>
      <c r="N18" s="15">
        <v>1000000</v>
      </c>
      <c r="O18" s="15">
        <v>1000000</v>
      </c>
      <c r="P18" s="29">
        <v>1000000</v>
      </c>
      <c r="Q18" s="47">
        <f t="shared" si="0"/>
        <v>11650000</v>
      </c>
      <c r="R18" s="48"/>
      <c r="S18" s="49">
        <f t="shared" si="1"/>
        <v>970833.33333333337</v>
      </c>
      <c r="T18" s="50"/>
      <c r="U18" s="51"/>
      <c r="V18" s="52"/>
    </row>
    <row r="19" spans="1:22" s="2" customFormat="1" ht="33.75" x14ac:dyDescent="0.25">
      <c r="A19" s="45">
        <v>6</v>
      </c>
      <c r="B19" s="13">
        <v>1825838</v>
      </c>
      <c r="C19" s="14" t="s">
        <v>22</v>
      </c>
      <c r="D19" s="46" t="s">
        <v>117</v>
      </c>
      <c r="E19" s="15">
        <v>650000</v>
      </c>
      <c r="F19" s="15">
        <f>650000+350000</f>
        <v>1000000</v>
      </c>
      <c r="G19" s="15">
        <v>1000000</v>
      </c>
      <c r="H19" s="15">
        <v>1000000</v>
      </c>
      <c r="I19" s="28">
        <v>1000000</v>
      </c>
      <c r="J19" s="28">
        <v>1000000</v>
      </c>
      <c r="K19" s="15">
        <v>1000000</v>
      </c>
      <c r="L19" s="28">
        <v>1000000</v>
      </c>
      <c r="M19" s="28">
        <v>1000000</v>
      </c>
      <c r="N19" s="15">
        <v>1000000</v>
      </c>
      <c r="O19" s="15">
        <v>1000000</v>
      </c>
      <c r="P19" s="29">
        <v>1000000</v>
      </c>
      <c r="Q19" s="47">
        <f t="shared" si="0"/>
        <v>11650000</v>
      </c>
      <c r="R19" s="48"/>
      <c r="S19" s="49">
        <f t="shared" si="1"/>
        <v>970833.33333333337</v>
      </c>
      <c r="T19" s="50"/>
      <c r="U19" s="51"/>
      <c r="V19" s="52"/>
    </row>
    <row r="20" spans="1:22" s="2" customFormat="1" ht="45" x14ac:dyDescent="0.25">
      <c r="A20" s="45">
        <v>7</v>
      </c>
      <c r="B20" s="10">
        <v>4854405</v>
      </c>
      <c r="C20" s="14" t="s">
        <v>23</v>
      </c>
      <c r="D20" s="46" t="s">
        <v>118</v>
      </c>
      <c r="E20" s="15">
        <v>800000</v>
      </c>
      <c r="F20" s="15">
        <v>800000</v>
      </c>
      <c r="G20" s="15">
        <v>800000</v>
      </c>
      <c r="H20" s="15">
        <v>800000</v>
      </c>
      <c r="I20" s="28">
        <v>800000</v>
      </c>
      <c r="J20" s="28">
        <v>800000</v>
      </c>
      <c r="K20" s="15">
        <v>800000</v>
      </c>
      <c r="L20" s="28">
        <v>800000</v>
      </c>
      <c r="M20" s="28">
        <v>800000</v>
      </c>
      <c r="N20" s="15">
        <v>800000</v>
      </c>
      <c r="O20" s="15">
        <v>800000</v>
      </c>
      <c r="P20" s="29">
        <v>800000</v>
      </c>
      <c r="Q20" s="47">
        <f t="shared" si="0"/>
        <v>9600000</v>
      </c>
      <c r="R20" s="48"/>
      <c r="S20" s="49">
        <f t="shared" si="1"/>
        <v>800000</v>
      </c>
      <c r="T20" s="50"/>
      <c r="U20" s="51"/>
      <c r="V20" s="52"/>
    </row>
    <row r="21" spans="1:22" s="2" customFormat="1" ht="45" x14ac:dyDescent="0.25">
      <c r="A21" s="45">
        <v>8</v>
      </c>
      <c r="B21" s="13">
        <v>1622628</v>
      </c>
      <c r="C21" s="14" t="s">
        <v>24</v>
      </c>
      <c r="D21" s="46" t="s">
        <v>119</v>
      </c>
      <c r="E21" s="15">
        <v>800000</v>
      </c>
      <c r="F21" s="28">
        <v>800000</v>
      </c>
      <c r="G21" s="15">
        <v>800000</v>
      </c>
      <c r="H21" s="15">
        <v>800000</v>
      </c>
      <c r="I21" s="28">
        <v>800000</v>
      </c>
      <c r="J21" s="28">
        <v>800000</v>
      </c>
      <c r="K21" s="15">
        <v>800000</v>
      </c>
      <c r="L21" s="28">
        <v>800000</v>
      </c>
      <c r="M21" s="28">
        <v>800000</v>
      </c>
      <c r="N21" s="15">
        <v>800000</v>
      </c>
      <c r="O21" s="15">
        <v>800000</v>
      </c>
      <c r="P21" s="29">
        <v>800000</v>
      </c>
      <c r="Q21" s="47">
        <f t="shared" si="0"/>
        <v>9600000</v>
      </c>
      <c r="R21" s="48"/>
      <c r="S21" s="49">
        <f t="shared" si="1"/>
        <v>800000</v>
      </c>
      <c r="T21" s="50"/>
      <c r="U21" s="51"/>
      <c r="V21" s="52"/>
    </row>
    <row r="22" spans="1:22" s="2" customFormat="1" ht="45" x14ac:dyDescent="0.25">
      <c r="A22" s="45">
        <v>9</v>
      </c>
      <c r="B22" s="13">
        <v>3647154</v>
      </c>
      <c r="C22" s="14" t="s">
        <v>25</v>
      </c>
      <c r="D22" s="46" t="s">
        <v>120</v>
      </c>
      <c r="E22" s="15">
        <v>800000</v>
      </c>
      <c r="F22" s="28">
        <v>800000</v>
      </c>
      <c r="G22" s="15">
        <v>800000</v>
      </c>
      <c r="H22" s="15">
        <v>800000</v>
      </c>
      <c r="I22" s="28">
        <v>800000</v>
      </c>
      <c r="J22" s="28">
        <v>800000</v>
      </c>
      <c r="K22" s="15">
        <v>800000</v>
      </c>
      <c r="L22" s="28">
        <v>800000</v>
      </c>
      <c r="M22" s="28">
        <v>800000</v>
      </c>
      <c r="N22" s="15">
        <v>800000</v>
      </c>
      <c r="O22" s="15">
        <v>800000</v>
      </c>
      <c r="P22" s="29">
        <v>800000</v>
      </c>
      <c r="Q22" s="47">
        <f t="shared" si="0"/>
        <v>9600000</v>
      </c>
      <c r="R22" s="48"/>
      <c r="S22" s="49">
        <f t="shared" si="1"/>
        <v>800000</v>
      </c>
      <c r="T22" s="50"/>
      <c r="U22" s="51"/>
      <c r="V22" s="52"/>
    </row>
    <row r="23" spans="1:22" s="2" customFormat="1" ht="45" x14ac:dyDescent="0.25">
      <c r="A23" s="45">
        <v>10</v>
      </c>
      <c r="B23" s="13">
        <v>4497976</v>
      </c>
      <c r="C23" s="14" t="s">
        <v>26</v>
      </c>
      <c r="D23" s="46" t="s">
        <v>121</v>
      </c>
      <c r="E23" s="15">
        <v>900000</v>
      </c>
      <c r="F23" s="28">
        <v>900000</v>
      </c>
      <c r="G23" s="15">
        <v>900000</v>
      </c>
      <c r="H23" s="28">
        <v>900000</v>
      </c>
      <c r="I23" s="15">
        <v>900000</v>
      </c>
      <c r="J23" s="28">
        <v>900000</v>
      </c>
      <c r="K23" s="15">
        <v>360000</v>
      </c>
      <c r="L23" s="28">
        <v>0</v>
      </c>
      <c r="M23" s="28">
        <v>900000</v>
      </c>
      <c r="N23" s="15">
        <v>900000</v>
      </c>
      <c r="O23" s="15">
        <v>900000</v>
      </c>
      <c r="P23" s="29">
        <v>900000</v>
      </c>
      <c r="Q23" s="47">
        <f t="shared" si="0"/>
        <v>9360000</v>
      </c>
      <c r="R23" s="48"/>
      <c r="S23" s="49">
        <f t="shared" si="1"/>
        <v>780000</v>
      </c>
      <c r="T23" s="50"/>
      <c r="U23" s="51"/>
      <c r="V23" s="52"/>
    </row>
    <row r="24" spans="1:22" s="2" customFormat="1" ht="45" x14ac:dyDescent="0.25">
      <c r="A24" s="45">
        <v>11</v>
      </c>
      <c r="B24" s="10">
        <v>5150504</v>
      </c>
      <c r="C24" s="14" t="s">
        <v>27</v>
      </c>
      <c r="D24" s="46" t="s">
        <v>122</v>
      </c>
      <c r="E24" s="15">
        <v>900000</v>
      </c>
      <c r="F24" s="28">
        <v>900000</v>
      </c>
      <c r="G24" s="28">
        <v>900000</v>
      </c>
      <c r="H24" s="28">
        <v>900000</v>
      </c>
      <c r="I24" s="28">
        <v>900000</v>
      </c>
      <c r="J24" s="28">
        <v>900000</v>
      </c>
      <c r="K24" s="15">
        <v>900000</v>
      </c>
      <c r="L24" s="28">
        <v>900000</v>
      </c>
      <c r="M24" s="28">
        <v>900000</v>
      </c>
      <c r="N24" s="15">
        <v>900000</v>
      </c>
      <c r="O24" s="15">
        <v>900000</v>
      </c>
      <c r="P24" s="29">
        <v>900000</v>
      </c>
      <c r="Q24" s="47">
        <f t="shared" si="0"/>
        <v>10800000</v>
      </c>
      <c r="R24" s="48"/>
      <c r="S24" s="49">
        <f t="shared" si="1"/>
        <v>900000</v>
      </c>
      <c r="T24" s="50"/>
      <c r="U24" s="51"/>
      <c r="V24" s="52"/>
    </row>
    <row r="25" spans="1:22" s="2" customFormat="1" ht="45" x14ac:dyDescent="0.25">
      <c r="A25" s="45">
        <v>12</v>
      </c>
      <c r="B25" s="13">
        <v>5107522</v>
      </c>
      <c r="C25" s="14" t="s">
        <v>28</v>
      </c>
      <c r="D25" s="46" t="s">
        <v>123</v>
      </c>
      <c r="E25" s="15">
        <v>900000</v>
      </c>
      <c r="F25" s="28">
        <v>900000</v>
      </c>
      <c r="G25" s="28">
        <v>900000</v>
      </c>
      <c r="H25" s="28">
        <v>900000</v>
      </c>
      <c r="I25" s="28">
        <v>900000</v>
      </c>
      <c r="J25" s="28">
        <v>900000</v>
      </c>
      <c r="K25" s="15">
        <v>360000</v>
      </c>
      <c r="L25" s="28">
        <v>0</v>
      </c>
      <c r="M25" s="28">
        <v>900000</v>
      </c>
      <c r="N25" s="15">
        <v>900000</v>
      </c>
      <c r="O25" s="15">
        <v>900000</v>
      </c>
      <c r="P25" s="29">
        <v>900000</v>
      </c>
      <c r="Q25" s="47">
        <f t="shared" si="0"/>
        <v>9360000</v>
      </c>
      <c r="R25" s="48"/>
      <c r="S25" s="49">
        <f t="shared" si="1"/>
        <v>780000</v>
      </c>
      <c r="T25" s="50"/>
      <c r="U25" s="51"/>
      <c r="V25" s="52"/>
    </row>
    <row r="26" spans="1:22" s="2" customFormat="1" ht="33.75" x14ac:dyDescent="0.25">
      <c r="A26" s="45">
        <v>13</v>
      </c>
      <c r="B26" s="13">
        <v>4153152</v>
      </c>
      <c r="C26" s="14" t="s">
        <v>29</v>
      </c>
      <c r="D26" s="46" t="s">
        <v>124</v>
      </c>
      <c r="E26" s="15">
        <v>900000</v>
      </c>
      <c r="F26" s="28">
        <v>900000</v>
      </c>
      <c r="G26" s="28">
        <v>900000</v>
      </c>
      <c r="H26" s="28">
        <v>900000</v>
      </c>
      <c r="I26" s="28">
        <v>900000</v>
      </c>
      <c r="J26" s="28">
        <v>900000</v>
      </c>
      <c r="K26" s="15">
        <v>360000</v>
      </c>
      <c r="L26" s="28">
        <v>0</v>
      </c>
      <c r="M26" s="28">
        <v>900000</v>
      </c>
      <c r="N26" s="15">
        <v>900000</v>
      </c>
      <c r="O26" s="15">
        <v>900000</v>
      </c>
      <c r="P26" s="29">
        <v>900000</v>
      </c>
      <c r="Q26" s="47">
        <f t="shared" si="0"/>
        <v>9360000</v>
      </c>
      <c r="R26" s="48"/>
      <c r="S26" s="49">
        <f t="shared" si="1"/>
        <v>780000</v>
      </c>
      <c r="T26" s="50"/>
      <c r="U26" s="51"/>
      <c r="V26" s="52"/>
    </row>
    <row r="27" spans="1:22" s="2" customFormat="1" ht="45" x14ac:dyDescent="0.25">
      <c r="A27" s="45">
        <v>14</v>
      </c>
      <c r="B27" s="10">
        <v>5839447</v>
      </c>
      <c r="C27" s="14" t="s">
        <v>30</v>
      </c>
      <c r="D27" s="46" t="s">
        <v>125</v>
      </c>
      <c r="E27" s="15">
        <v>900000</v>
      </c>
      <c r="F27" s="28">
        <v>900000</v>
      </c>
      <c r="G27" s="28">
        <v>900000</v>
      </c>
      <c r="H27" s="28">
        <v>900000</v>
      </c>
      <c r="I27" s="28">
        <v>900000</v>
      </c>
      <c r="J27" s="28">
        <v>900000</v>
      </c>
      <c r="K27" s="15">
        <v>360000</v>
      </c>
      <c r="L27" s="28">
        <v>0</v>
      </c>
      <c r="M27" s="28">
        <v>900000</v>
      </c>
      <c r="N27" s="15">
        <v>900000</v>
      </c>
      <c r="O27" s="15">
        <v>900000</v>
      </c>
      <c r="P27" s="29">
        <v>900000</v>
      </c>
      <c r="Q27" s="47">
        <f t="shared" si="0"/>
        <v>9360000</v>
      </c>
      <c r="R27" s="48"/>
      <c r="S27" s="49">
        <f t="shared" si="1"/>
        <v>780000</v>
      </c>
      <c r="T27" s="50"/>
      <c r="U27" s="51"/>
      <c r="V27" s="52"/>
    </row>
    <row r="28" spans="1:22" s="2" customFormat="1" ht="22.5" x14ac:dyDescent="0.25">
      <c r="A28" s="45">
        <v>15</v>
      </c>
      <c r="B28" s="10">
        <v>5710249</v>
      </c>
      <c r="C28" s="14" t="s">
        <v>31</v>
      </c>
      <c r="D28" s="46" t="s">
        <v>125</v>
      </c>
      <c r="E28" s="15">
        <v>900000</v>
      </c>
      <c r="F28" s="28">
        <v>900000</v>
      </c>
      <c r="G28" s="28">
        <v>900000</v>
      </c>
      <c r="H28" s="28">
        <v>900000</v>
      </c>
      <c r="I28" s="28">
        <v>900000</v>
      </c>
      <c r="J28" s="28">
        <v>900000</v>
      </c>
      <c r="K28" s="15">
        <v>360000</v>
      </c>
      <c r="L28" s="28">
        <v>0</v>
      </c>
      <c r="M28" s="28">
        <v>900000</v>
      </c>
      <c r="N28" s="15">
        <v>900000</v>
      </c>
      <c r="O28" s="15">
        <v>900000</v>
      </c>
      <c r="P28" s="29">
        <v>900000</v>
      </c>
      <c r="Q28" s="47">
        <f t="shared" si="0"/>
        <v>9360000</v>
      </c>
      <c r="R28" s="48"/>
      <c r="S28" s="49">
        <f t="shared" si="1"/>
        <v>780000</v>
      </c>
      <c r="T28" s="50"/>
      <c r="U28" s="51"/>
      <c r="V28" s="52"/>
    </row>
    <row r="29" spans="1:22" s="2" customFormat="1" ht="45" x14ac:dyDescent="0.25">
      <c r="A29" s="45">
        <v>16</v>
      </c>
      <c r="B29" s="13">
        <v>5542075</v>
      </c>
      <c r="C29" s="14" t="s">
        <v>32</v>
      </c>
      <c r="D29" s="46" t="s">
        <v>126</v>
      </c>
      <c r="E29" s="15">
        <v>900000</v>
      </c>
      <c r="F29" s="28">
        <v>900000</v>
      </c>
      <c r="G29" s="28">
        <v>900000</v>
      </c>
      <c r="H29" s="28">
        <v>900000</v>
      </c>
      <c r="I29" s="28">
        <v>900000</v>
      </c>
      <c r="J29" s="28">
        <v>900000</v>
      </c>
      <c r="K29" s="15">
        <v>360000</v>
      </c>
      <c r="L29" s="28">
        <v>0</v>
      </c>
      <c r="M29" s="28">
        <v>0</v>
      </c>
      <c r="N29" s="15">
        <v>630000</v>
      </c>
      <c r="O29" s="15">
        <v>900000</v>
      </c>
      <c r="P29" s="29">
        <v>900000</v>
      </c>
      <c r="Q29" s="47">
        <f t="shared" si="0"/>
        <v>8190000</v>
      </c>
      <c r="R29" s="48"/>
      <c r="S29" s="49">
        <f t="shared" si="1"/>
        <v>682500</v>
      </c>
      <c r="T29" s="50"/>
      <c r="U29" s="51"/>
      <c r="V29" s="52"/>
    </row>
    <row r="30" spans="1:22" s="2" customFormat="1" ht="45" x14ac:dyDescent="0.25">
      <c r="A30" s="45">
        <v>17</v>
      </c>
      <c r="B30" s="10">
        <v>3727802</v>
      </c>
      <c r="C30" s="14" t="s">
        <v>33</v>
      </c>
      <c r="D30" s="46" t="s">
        <v>127</v>
      </c>
      <c r="E30" s="15">
        <v>510000</v>
      </c>
      <c r="F30" s="15">
        <v>900000</v>
      </c>
      <c r="G30" s="28">
        <v>900000</v>
      </c>
      <c r="H30" s="28">
        <v>900000</v>
      </c>
      <c r="I30" s="28">
        <v>900000</v>
      </c>
      <c r="J30" s="28">
        <v>900000</v>
      </c>
      <c r="K30" s="15">
        <v>360000</v>
      </c>
      <c r="L30" s="28">
        <v>0</v>
      </c>
      <c r="M30" s="28">
        <v>900000</v>
      </c>
      <c r="N30" s="15">
        <v>900000</v>
      </c>
      <c r="O30" s="15">
        <v>900000</v>
      </c>
      <c r="P30" s="29">
        <v>900000</v>
      </c>
      <c r="Q30" s="47">
        <f t="shared" si="0"/>
        <v>8970000</v>
      </c>
      <c r="R30" s="48"/>
      <c r="S30" s="49">
        <f t="shared" si="1"/>
        <v>747500</v>
      </c>
      <c r="T30" s="50"/>
      <c r="U30" s="51"/>
      <c r="V30" s="52"/>
    </row>
    <row r="31" spans="1:22" s="2" customFormat="1" ht="33.75" x14ac:dyDescent="0.25">
      <c r="A31" s="45">
        <v>18</v>
      </c>
      <c r="B31" s="13">
        <v>4571522</v>
      </c>
      <c r="C31" s="14" t="s">
        <v>34</v>
      </c>
      <c r="D31" s="46" t="s">
        <v>128</v>
      </c>
      <c r="E31" s="15">
        <v>900000</v>
      </c>
      <c r="F31" s="28">
        <v>900000</v>
      </c>
      <c r="G31" s="28">
        <v>900000</v>
      </c>
      <c r="H31" s="28">
        <v>900000</v>
      </c>
      <c r="I31" s="28">
        <v>900000</v>
      </c>
      <c r="J31" s="28">
        <v>900000</v>
      </c>
      <c r="K31" s="15">
        <v>900000</v>
      </c>
      <c r="L31" s="28">
        <v>900000</v>
      </c>
      <c r="M31" s="28">
        <v>900000</v>
      </c>
      <c r="N31" s="15">
        <v>900000</v>
      </c>
      <c r="O31" s="15">
        <v>900000</v>
      </c>
      <c r="P31" s="29">
        <v>900000</v>
      </c>
      <c r="Q31" s="47">
        <f t="shared" si="0"/>
        <v>10800000</v>
      </c>
      <c r="R31" s="48"/>
      <c r="S31" s="49">
        <f t="shared" si="1"/>
        <v>900000</v>
      </c>
      <c r="T31" s="50"/>
      <c r="U31" s="51"/>
      <c r="V31" s="52"/>
    </row>
    <row r="32" spans="1:22" s="2" customFormat="1" ht="33.75" x14ac:dyDescent="0.25">
      <c r="A32" s="45">
        <v>19</v>
      </c>
      <c r="B32" s="10">
        <v>5329700</v>
      </c>
      <c r="C32" s="14" t="s">
        <v>35</v>
      </c>
      <c r="D32" s="46" t="s">
        <v>125</v>
      </c>
      <c r="E32" s="15">
        <v>900000</v>
      </c>
      <c r="F32" s="28">
        <v>900000</v>
      </c>
      <c r="G32" s="28">
        <v>900000</v>
      </c>
      <c r="H32" s="28">
        <v>900000</v>
      </c>
      <c r="I32" s="28">
        <v>900000</v>
      </c>
      <c r="J32" s="28">
        <v>900000</v>
      </c>
      <c r="K32" s="15">
        <v>900000</v>
      </c>
      <c r="L32" s="28">
        <v>0</v>
      </c>
      <c r="M32" s="28">
        <v>900000</v>
      </c>
      <c r="N32" s="15">
        <v>900000</v>
      </c>
      <c r="O32" s="15">
        <v>900000</v>
      </c>
      <c r="P32" s="29">
        <v>900000</v>
      </c>
      <c r="Q32" s="47">
        <f t="shared" si="0"/>
        <v>9900000</v>
      </c>
      <c r="R32" s="48"/>
      <c r="S32" s="49">
        <f t="shared" si="1"/>
        <v>825000</v>
      </c>
      <c r="T32" s="50"/>
      <c r="U32" s="51"/>
      <c r="V32" s="52"/>
    </row>
    <row r="33" spans="1:22" s="2" customFormat="1" ht="45" x14ac:dyDescent="0.25">
      <c r="A33" s="45">
        <v>20</v>
      </c>
      <c r="B33" s="13">
        <v>3650527</v>
      </c>
      <c r="C33" s="14" t="s">
        <v>36</v>
      </c>
      <c r="D33" s="46" t="s">
        <v>129</v>
      </c>
      <c r="E33" s="15">
        <v>900000</v>
      </c>
      <c r="F33" s="28">
        <v>900000</v>
      </c>
      <c r="G33" s="15">
        <v>900000</v>
      </c>
      <c r="H33" s="15">
        <v>900000</v>
      </c>
      <c r="I33" s="15">
        <v>900000</v>
      </c>
      <c r="J33" s="28">
        <v>900000</v>
      </c>
      <c r="K33" s="29">
        <v>360000</v>
      </c>
      <c r="L33" s="28">
        <v>0</v>
      </c>
      <c r="M33" s="28">
        <v>0</v>
      </c>
      <c r="N33" s="15">
        <v>630000</v>
      </c>
      <c r="O33" s="15">
        <v>900000</v>
      </c>
      <c r="P33" s="29">
        <v>900000</v>
      </c>
      <c r="Q33" s="47">
        <f t="shared" si="0"/>
        <v>8190000</v>
      </c>
      <c r="R33" s="48"/>
      <c r="S33" s="49">
        <f t="shared" si="1"/>
        <v>682500</v>
      </c>
      <c r="T33" s="50"/>
      <c r="U33" s="51"/>
      <c r="V33" s="52"/>
    </row>
    <row r="34" spans="1:22" s="2" customFormat="1" ht="45" x14ac:dyDescent="0.25">
      <c r="A34" s="45">
        <v>21</v>
      </c>
      <c r="B34" s="15">
        <v>5458114</v>
      </c>
      <c r="C34" s="14" t="s">
        <v>37</v>
      </c>
      <c r="D34" s="46" t="s">
        <v>130</v>
      </c>
      <c r="E34" s="28">
        <v>0</v>
      </c>
      <c r="F34" s="28">
        <v>0</v>
      </c>
      <c r="G34" s="53">
        <v>0</v>
      </c>
      <c r="H34" s="53">
        <v>0</v>
      </c>
      <c r="I34" s="53">
        <v>900000</v>
      </c>
      <c r="J34" s="53">
        <v>900000</v>
      </c>
      <c r="K34" s="15">
        <v>360000</v>
      </c>
      <c r="L34" s="28">
        <v>0</v>
      </c>
      <c r="M34" s="28">
        <v>900000</v>
      </c>
      <c r="N34" s="15">
        <v>900000</v>
      </c>
      <c r="O34" s="15">
        <v>900000</v>
      </c>
      <c r="P34" s="29">
        <v>900000</v>
      </c>
      <c r="Q34" s="47">
        <f t="shared" si="0"/>
        <v>5760000</v>
      </c>
      <c r="R34" s="54"/>
      <c r="S34" s="49">
        <f t="shared" si="1"/>
        <v>480000</v>
      </c>
      <c r="T34" s="50"/>
      <c r="U34" s="51"/>
      <c r="V34" s="52"/>
    </row>
    <row r="35" spans="1:22" s="2" customFormat="1" ht="45" x14ac:dyDescent="0.25">
      <c r="A35" s="45">
        <v>22</v>
      </c>
      <c r="B35" s="15">
        <v>5758616</v>
      </c>
      <c r="C35" s="14" t="s">
        <v>38</v>
      </c>
      <c r="D35" s="46" t="s">
        <v>123</v>
      </c>
      <c r="E35" s="28">
        <v>0</v>
      </c>
      <c r="F35" s="28">
        <v>0</v>
      </c>
      <c r="G35" s="55">
        <v>480000</v>
      </c>
      <c r="H35" s="53">
        <v>900000</v>
      </c>
      <c r="I35" s="53">
        <v>900000</v>
      </c>
      <c r="J35" s="53">
        <v>900000</v>
      </c>
      <c r="K35" s="15">
        <v>900000</v>
      </c>
      <c r="L35" s="28">
        <v>900000</v>
      </c>
      <c r="M35" s="28">
        <v>0</v>
      </c>
      <c r="N35" s="15">
        <v>0</v>
      </c>
      <c r="O35" s="15">
        <v>0</v>
      </c>
      <c r="P35" s="56">
        <v>600000</v>
      </c>
      <c r="Q35" s="47">
        <f t="shared" si="0"/>
        <v>5580000</v>
      </c>
      <c r="R35" s="54"/>
      <c r="S35" s="49">
        <f t="shared" si="1"/>
        <v>465000</v>
      </c>
      <c r="T35" s="50"/>
      <c r="U35" s="51"/>
      <c r="V35" s="52"/>
    </row>
    <row r="36" spans="1:22" s="2" customFormat="1" ht="33.75" x14ac:dyDescent="0.25">
      <c r="A36" s="45">
        <v>23</v>
      </c>
      <c r="B36" s="13">
        <v>3018275</v>
      </c>
      <c r="C36" s="14" t="s">
        <v>39</v>
      </c>
      <c r="D36" s="46" t="s">
        <v>131</v>
      </c>
      <c r="E36" s="15">
        <v>1000000</v>
      </c>
      <c r="F36" s="28">
        <v>1000000</v>
      </c>
      <c r="G36" s="28">
        <v>1000000</v>
      </c>
      <c r="H36" s="28">
        <v>1000000</v>
      </c>
      <c r="I36" s="28">
        <v>1000000</v>
      </c>
      <c r="J36" s="28">
        <v>1000000</v>
      </c>
      <c r="K36" s="15">
        <v>1665000</v>
      </c>
      <c r="L36" s="15">
        <v>1395000</v>
      </c>
      <c r="M36" s="15">
        <v>1350000</v>
      </c>
      <c r="N36" s="15">
        <v>1620000</v>
      </c>
      <c r="O36" s="15">
        <v>1350000</v>
      </c>
      <c r="P36" s="29">
        <f>45000*26</f>
        <v>1170000</v>
      </c>
      <c r="Q36" s="47">
        <f t="shared" si="0"/>
        <v>14550000</v>
      </c>
      <c r="R36" s="48"/>
      <c r="S36" s="49">
        <f t="shared" si="1"/>
        <v>1212500</v>
      </c>
      <c r="T36" s="50"/>
      <c r="U36" s="51"/>
      <c r="V36" s="52"/>
    </row>
    <row r="37" spans="1:22" s="2" customFormat="1" ht="33.75" x14ac:dyDescent="0.25">
      <c r="A37" s="45">
        <v>24</v>
      </c>
      <c r="B37" s="13">
        <v>4539928</v>
      </c>
      <c r="C37" s="14" t="s">
        <v>40</v>
      </c>
      <c r="D37" s="46" t="s">
        <v>124</v>
      </c>
      <c r="E37" s="15">
        <v>1000000</v>
      </c>
      <c r="F37" s="28">
        <v>1000000</v>
      </c>
      <c r="G37" s="28">
        <v>1000000</v>
      </c>
      <c r="H37" s="28">
        <v>1000000</v>
      </c>
      <c r="I37" s="28">
        <v>1000000</v>
      </c>
      <c r="J37" s="28">
        <v>1000000</v>
      </c>
      <c r="K37" s="15">
        <v>1000000</v>
      </c>
      <c r="L37" s="28">
        <v>1000000</v>
      </c>
      <c r="M37" s="28">
        <v>1000000</v>
      </c>
      <c r="N37" s="15">
        <v>1000000</v>
      </c>
      <c r="O37" s="15">
        <v>1000000</v>
      </c>
      <c r="P37" s="29">
        <v>1000000</v>
      </c>
      <c r="Q37" s="47">
        <f t="shared" si="0"/>
        <v>12000000</v>
      </c>
      <c r="R37" s="48"/>
      <c r="S37" s="49">
        <f t="shared" si="1"/>
        <v>1000000</v>
      </c>
      <c r="T37" s="50"/>
      <c r="U37" s="51"/>
      <c r="V37" s="52"/>
    </row>
    <row r="38" spans="1:22" s="2" customFormat="1" ht="33.75" x14ac:dyDescent="0.25">
      <c r="A38" s="45">
        <v>25</v>
      </c>
      <c r="B38" s="10">
        <v>2350924</v>
      </c>
      <c r="C38" s="14" t="s">
        <v>41</v>
      </c>
      <c r="D38" s="46" t="s">
        <v>132</v>
      </c>
      <c r="E38" s="15">
        <v>433333.33333333337</v>
      </c>
      <c r="F38" s="28">
        <v>1000000</v>
      </c>
      <c r="G38" s="28">
        <v>1000000</v>
      </c>
      <c r="H38" s="28">
        <v>1000000</v>
      </c>
      <c r="I38" s="28">
        <v>1000000</v>
      </c>
      <c r="J38" s="28">
        <v>1000000</v>
      </c>
      <c r="K38" s="15">
        <v>1000000</v>
      </c>
      <c r="L38" s="28">
        <v>1000000</v>
      </c>
      <c r="M38" s="28">
        <v>1000000</v>
      </c>
      <c r="N38" s="15">
        <v>1000000</v>
      </c>
      <c r="O38" s="15">
        <v>1000000</v>
      </c>
      <c r="P38" s="29">
        <v>1000000</v>
      </c>
      <c r="Q38" s="47">
        <f t="shared" si="0"/>
        <v>11433333.333333334</v>
      </c>
      <c r="R38" s="48"/>
      <c r="S38" s="49">
        <f t="shared" si="1"/>
        <v>952777.77777777787</v>
      </c>
      <c r="T38" s="50"/>
      <c r="U38" s="51"/>
      <c r="V38" s="52"/>
    </row>
    <row r="39" spans="1:22" s="2" customFormat="1" ht="45" x14ac:dyDescent="0.25">
      <c r="A39" s="45">
        <v>26</v>
      </c>
      <c r="B39" s="13">
        <v>3411258</v>
      </c>
      <c r="C39" s="14" t="s">
        <v>42</v>
      </c>
      <c r="D39" s="46" t="s">
        <v>133</v>
      </c>
      <c r="E39" s="28">
        <v>1000000</v>
      </c>
      <c r="F39" s="28">
        <v>1000000</v>
      </c>
      <c r="G39" s="28">
        <v>1000000</v>
      </c>
      <c r="H39" s="28">
        <v>1000000</v>
      </c>
      <c r="I39" s="28">
        <v>1000000</v>
      </c>
      <c r="J39" s="28">
        <v>1000000</v>
      </c>
      <c r="K39" s="15">
        <v>1000000</v>
      </c>
      <c r="L39" s="28">
        <v>1000000</v>
      </c>
      <c r="M39" s="28">
        <v>1000000</v>
      </c>
      <c r="N39" s="15">
        <v>1000000</v>
      </c>
      <c r="O39" s="15">
        <v>1000000</v>
      </c>
      <c r="P39" s="29">
        <v>1000000</v>
      </c>
      <c r="Q39" s="47">
        <f t="shared" si="0"/>
        <v>12000000</v>
      </c>
      <c r="R39" s="48"/>
      <c r="S39" s="49">
        <f t="shared" si="1"/>
        <v>1000000</v>
      </c>
      <c r="T39" s="50"/>
      <c r="U39" s="51"/>
      <c r="V39" s="52"/>
    </row>
    <row r="40" spans="1:22" s="2" customFormat="1" ht="45" x14ac:dyDescent="0.25">
      <c r="A40" s="45">
        <v>27</v>
      </c>
      <c r="B40" s="13">
        <v>781764</v>
      </c>
      <c r="C40" s="14" t="s">
        <v>43</v>
      </c>
      <c r="D40" s="46" t="s">
        <v>134</v>
      </c>
      <c r="E40" s="15">
        <v>1000000</v>
      </c>
      <c r="F40" s="28">
        <v>1000000</v>
      </c>
      <c r="G40" s="28">
        <v>1000000</v>
      </c>
      <c r="H40" s="28">
        <v>1000000</v>
      </c>
      <c r="I40" s="28">
        <v>1000000</v>
      </c>
      <c r="J40" s="28">
        <v>1000000</v>
      </c>
      <c r="K40" s="15">
        <v>1000000</v>
      </c>
      <c r="L40" s="28">
        <v>1200000</v>
      </c>
      <c r="M40" s="28">
        <v>1200000</v>
      </c>
      <c r="N40" s="15">
        <v>1200000</v>
      </c>
      <c r="O40" s="15">
        <v>1200000</v>
      </c>
      <c r="P40" s="29">
        <v>1200000</v>
      </c>
      <c r="Q40" s="47">
        <f t="shared" si="0"/>
        <v>13000000</v>
      </c>
      <c r="R40" s="48"/>
      <c r="S40" s="49">
        <f t="shared" si="1"/>
        <v>1083333.3333333333</v>
      </c>
      <c r="T40" s="50"/>
      <c r="U40" s="51"/>
      <c r="V40" s="52"/>
    </row>
    <row r="41" spans="1:22" s="2" customFormat="1" ht="33.75" x14ac:dyDescent="0.25">
      <c r="A41" s="45">
        <v>28</v>
      </c>
      <c r="B41" s="13">
        <v>902609</v>
      </c>
      <c r="C41" s="14" t="s">
        <v>44</v>
      </c>
      <c r="D41" s="46" t="s">
        <v>125</v>
      </c>
      <c r="E41" s="15">
        <v>1000000</v>
      </c>
      <c r="F41" s="28">
        <v>1000000</v>
      </c>
      <c r="G41" s="28">
        <v>1000000</v>
      </c>
      <c r="H41" s="28">
        <v>1000000</v>
      </c>
      <c r="I41" s="28">
        <v>1000000</v>
      </c>
      <c r="J41" s="15">
        <v>1000000</v>
      </c>
      <c r="K41" s="15">
        <v>1000000</v>
      </c>
      <c r="L41" s="28">
        <v>1000000</v>
      </c>
      <c r="M41" s="28">
        <v>1000000</v>
      </c>
      <c r="N41" s="15">
        <v>1000000</v>
      </c>
      <c r="O41" s="15">
        <v>0</v>
      </c>
      <c r="P41" s="56">
        <v>666667</v>
      </c>
      <c r="Q41" s="47">
        <f t="shared" si="0"/>
        <v>10666667</v>
      </c>
      <c r="R41" s="48"/>
      <c r="S41" s="49">
        <f t="shared" si="1"/>
        <v>888888.91666666663</v>
      </c>
      <c r="T41" s="50"/>
      <c r="U41" s="51"/>
      <c r="V41" s="52"/>
    </row>
    <row r="42" spans="1:22" s="2" customFormat="1" ht="33.75" x14ac:dyDescent="0.25">
      <c r="A42" s="45">
        <v>29</v>
      </c>
      <c r="B42" s="13">
        <v>1009762</v>
      </c>
      <c r="C42" s="14" t="s">
        <v>45</v>
      </c>
      <c r="D42" s="46" t="s">
        <v>135</v>
      </c>
      <c r="E42" s="15">
        <v>1000000</v>
      </c>
      <c r="F42" s="28">
        <v>1000000</v>
      </c>
      <c r="G42" s="28">
        <v>1000000</v>
      </c>
      <c r="H42" s="28">
        <v>1000000</v>
      </c>
      <c r="I42" s="28">
        <v>1000000</v>
      </c>
      <c r="J42" s="28">
        <v>1000000</v>
      </c>
      <c r="K42" s="15">
        <v>1000000</v>
      </c>
      <c r="L42" s="28">
        <v>1000000</v>
      </c>
      <c r="M42" s="28">
        <v>0</v>
      </c>
      <c r="N42" s="15">
        <v>0</v>
      </c>
      <c r="O42" s="15">
        <v>866666.66666666674</v>
      </c>
      <c r="P42" s="28">
        <v>1000000</v>
      </c>
      <c r="Q42" s="47">
        <f t="shared" si="0"/>
        <v>9866666.666666666</v>
      </c>
      <c r="R42" s="48"/>
      <c r="S42" s="49">
        <f t="shared" si="1"/>
        <v>822222.22222222213</v>
      </c>
      <c r="T42" s="50"/>
      <c r="U42" s="51"/>
      <c r="V42" s="52"/>
    </row>
    <row r="43" spans="1:22" s="2" customFormat="1" ht="45" x14ac:dyDescent="0.25">
      <c r="A43" s="45">
        <v>30</v>
      </c>
      <c r="B43" s="13">
        <v>5081227</v>
      </c>
      <c r="C43" s="14" t="s">
        <v>46</v>
      </c>
      <c r="D43" s="46" t="s">
        <v>136</v>
      </c>
      <c r="E43" s="15">
        <v>1000000</v>
      </c>
      <c r="F43" s="28">
        <v>1000000</v>
      </c>
      <c r="G43" s="28">
        <v>1000000</v>
      </c>
      <c r="H43" s="28">
        <v>1000000</v>
      </c>
      <c r="I43" s="28">
        <v>1000000</v>
      </c>
      <c r="J43" s="28">
        <v>1000000</v>
      </c>
      <c r="K43" s="15">
        <v>400000</v>
      </c>
      <c r="L43" s="28">
        <v>0</v>
      </c>
      <c r="M43" s="28">
        <v>0</v>
      </c>
      <c r="N43" s="15">
        <v>1000000</v>
      </c>
      <c r="O43" s="15">
        <v>1000000</v>
      </c>
      <c r="P43" s="29">
        <v>1000000</v>
      </c>
      <c r="Q43" s="47">
        <f t="shared" si="0"/>
        <v>9400000</v>
      </c>
      <c r="R43" s="48"/>
      <c r="S43" s="49">
        <f t="shared" si="1"/>
        <v>783333.33333333337</v>
      </c>
      <c r="T43" s="50"/>
      <c r="U43" s="51"/>
      <c r="V43" s="52"/>
    </row>
    <row r="44" spans="1:22" s="2" customFormat="1" ht="45" x14ac:dyDescent="0.25">
      <c r="A44" s="45">
        <v>31</v>
      </c>
      <c r="B44" s="10">
        <v>4505075</v>
      </c>
      <c r="C44" s="14" t="s">
        <v>47</v>
      </c>
      <c r="D44" s="46" t="s">
        <v>137</v>
      </c>
      <c r="E44" s="15">
        <v>1000000</v>
      </c>
      <c r="F44" s="28">
        <v>1000000</v>
      </c>
      <c r="G44" s="28">
        <v>1000000</v>
      </c>
      <c r="H44" s="28">
        <v>1000000</v>
      </c>
      <c r="I44" s="28">
        <v>1000000</v>
      </c>
      <c r="J44" s="28">
        <v>1000000</v>
      </c>
      <c r="K44" s="15">
        <v>1000000</v>
      </c>
      <c r="L44" s="28">
        <v>1000000</v>
      </c>
      <c r="M44" s="28">
        <v>1000000</v>
      </c>
      <c r="N44" s="15">
        <v>1000000</v>
      </c>
      <c r="O44" s="15">
        <v>1000000</v>
      </c>
      <c r="P44" s="29">
        <v>1000000</v>
      </c>
      <c r="Q44" s="47">
        <f t="shared" si="0"/>
        <v>12000000</v>
      </c>
      <c r="R44" s="48"/>
      <c r="S44" s="49">
        <f t="shared" si="1"/>
        <v>1000000</v>
      </c>
      <c r="T44" s="50"/>
      <c r="U44" s="51"/>
      <c r="V44" s="52"/>
    </row>
    <row r="45" spans="1:22" s="2" customFormat="1" ht="33.75" x14ac:dyDescent="0.25">
      <c r="A45" s="45">
        <v>32</v>
      </c>
      <c r="B45" s="13">
        <v>894956</v>
      </c>
      <c r="C45" s="14" t="s">
        <v>48</v>
      </c>
      <c r="D45" s="46" t="s">
        <v>135</v>
      </c>
      <c r="E45" s="15">
        <v>1000000</v>
      </c>
      <c r="F45" s="28">
        <v>1000000</v>
      </c>
      <c r="G45" s="28">
        <v>1000000</v>
      </c>
      <c r="H45" s="28">
        <v>1000000</v>
      </c>
      <c r="I45" s="28">
        <v>1000000</v>
      </c>
      <c r="J45" s="28">
        <v>1000000</v>
      </c>
      <c r="K45" s="15">
        <v>1000000</v>
      </c>
      <c r="L45" s="28">
        <v>1000000</v>
      </c>
      <c r="M45" s="28">
        <v>1000000</v>
      </c>
      <c r="N45" s="15">
        <v>1000000</v>
      </c>
      <c r="O45" s="15">
        <v>1000000</v>
      </c>
      <c r="P45" s="29">
        <v>1000000</v>
      </c>
      <c r="Q45" s="47">
        <f t="shared" si="0"/>
        <v>12000000</v>
      </c>
      <c r="R45" s="48"/>
      <c r="S45" s="49">
        <f t="shared" si="1"/>
        <v>1000000</v>
      </c>
      <c r="T45" s="50"/>
      <c r="U45" s="51"/>
      <c r="V45" s="52"/>
    </row>
    <row r="46" spans="1:22" s="2" customFormat="1" ht="45" x14ac:dyDescent="0.25">
      <c r="A46" s="45">
        <v>33</v>
      </c>
      <c r="B46" s="13">
        <v>2338413</v>
      </c>
      <c r="C46" s="14" t="s">
        <v>49</v>
      </c>
      <c r="D46" s="46" t="s">
        <v>138</v>
      </c>
      <c r="E46" s="15">
        <v>0</v>
      </c>
      <c r="F46" s="28">
        <v>1000000</v>
      </c>
      <c r="G46" s="28">
        <v>1000000</v>
      </c>
      <c r="H46" s="28">
        <v>1000000</v>
      </c>
      <c r="I46" s="28">
        <v>1000000</v>
      </c>
      <c r="J46" s="28">
        <v>1000000</v>
      </c>
      <c r="K46" s="15">
        <v>1000000</v>
      </c>
      <c r="L46" s="28">
        <v>1000000</v>
      </c>
      <c r="M46" s="28">
        <v>1000000</v>
      </c>
      <c r="N46" s="15">
        <v>1000000</v>
      </c>
      <c r="O46" s="15">
        <v>1000000</v>
      </c>
      <c r="P46" s="29">
        <v>1000000</v>
      </c>
      <c r="Q46" s="47">
        <f t="shared" si="0"/>
        <v>11000000</v>
      </c>
      <c r="R46" s="48"/>
      <c r="S46" s="49">
        <f t="shared" si="1"/>
        <v>916666.66666666663</v>
      </c>
      <c r="T46" s="50"/>
      <c r="U46" s="51"/>
      <c r="V46" s="52"/>
    </row>
    <row r="47" spans="1:22" s="2" customFormat="1" ht="45" x14ac:dyDescent="0.25">
      <c r="A47" s="45">
        <v>34</v>
      </c>
      <c r="B47" s="13">
        <v>2815330</v>
      </c>
      <c r="C47" s="14" t="s">
        <v>50</v>
      </c>
      <c r="D47" s="46" t="s">
        <v>139</v>
      </c>
      <c r="E47" s="15">
        <v>0</v>
      </c>
      <c r="F47" s="28">
        <v>1200000</v>
      </c>
      <c r="G47" s="28">
        <f>1200000+240000</f>
        <v>1440000</v>
      </c>
      <c r="H47" s="15">
        <v>1200000</v>
      </c>
      <c r="I47" s="28">
        <v>1200000</v>
      </c>
      <c r="J47" s="15">
        <v>1200000</v>
      </c>
      <c r="K47" s="15">
        <v>1200000</v>
      </c>
      <c r="L47" s="28">
        <v>1200000</v>
      </c>
      <c r="M47" s="15">
        <v>1200000</v>
      </c>
      <c r="N47" s="15">
        <v>1200000</v>
      </c>
      <c r="O47" s="15">
        <f>1200000+350000</f>
        <v>1550000</v>
      </c>
      <c r="P47" s="29">
        <v>1200000</v>
      </c>
      <c r="Q47" s="47">
        <f t="shared" si="0"/>
        <v>13790000</v>
      </c>
      <c r="R47" s="48"/>
      <c r="S47" s="49">
        <f t="shared" si="1"/>
        <v>1149166.6666666667</v>
      </c>
      <c r="T47" s="50"/>
      <c r="U47" s="51"/>
      <c r="V47" s="52"/>
    </row>
    <row r="48" spans="1:22" s="2" customFormat="1" ht="33.75" x14ac:dyDescent="0.25">
      <c r="A48" s="45">
        <v>35</v>
      </c>
      <c r="B48" s="13">
        <v>1248854</v>
      </c>
      <c r="C48" s="14" t="s">
        <v>51</v>
      </c>
      <c r="D48" s="46" t="s">
        <v>140</v>
      </c>
      <c r="E48" s="15">
        <v>1200000</v>
      </c>
      <c r="F48" s="28">
        <v>1200000</v>
      </c>
      <c r="G48" s="28">
        <v>1200000</v>
      </c>
      <c r="H48" s="28">
        <v>1200000</v>
      </c>
      <c r="I48" s="28">
        <v>1200000</v>
      </c>
      <c r="J48" s="28">
        <v>1200000</v>
      </c>
      <c r="K48" s="15">
        <v>1200000</v>
      </c>
      <c r="L48" s="28">
        <v>1200000</v>
      </c>
      <c r="M48" s="28">
        <v>1200000</v>
      </c>
      <c r="N48" s="15">
        <v>1200000</v>
      </c>
      <c r="O48" s="15">
        <v>1200000</v>
      </c>
      <c r="P48" s="29">
        <v>1200000</v>
      </c>
      <c r="Q48" s="47">
        <f t="shared" si="0"/>
        <v>14400000</v>
      </c>
      <c r="R48" s="48"/>
      <c r="S48" s="49">
        <f t="shared" si="1"/>
        <v>1200000</v>
      </c>
      <c r="T48" s="50"/>
      <c r="U48" s="51"/>
      <c r="V48" s="52"/>
    </row>
    <row r="49" spans="1:22" s="2" customFormat="1" ht="33.75" x14ac:dyDescent="0.25">
      <c r="A49" s="45">
        <v>36</v>
      </c>
      <c r="B49" s="13">
        <v>4436076</v>
      </c>
      <c r="C49" s="14" t="s">
        <v>52</v>
      </c>
      <c r="D49" s="46" t="s">
        <v>141</v>
      </c>
      <c r="E49" s="15">
        <v>1200000</v>
      </c>
      <c r="F49" s="28">
        <v>1200000</v>
      </c>
      <c r="G49" s="28">
        <v>1200000</v>
      </c>
      <c r="H49" s="28">
        <v>1200000</v>
      </c>
      <c r="I49" s="28">
        <v>1200000</v>
      </c>
      <c r="J49" s="28">
        <v>1200000</v>
      </c>
      <c r="K49" s="15">
        <v>1200000</v>
      </c>
      <c r="L49" s="28">
        <v>1200000</v>
      </c>
      <c r="M49" s="28">
        <v>1200000</v>
      </c>
      <c r="N49" s="15">
        <v>1200000</v>
      </c>
      <c r="O49" s="15">
        <v>1200000</v>
      </c>
      <c r="P49" s="29">
        <v>1200000</v>
      </c>
      <c r="Q49" s="47">
        <f t="shared" si="0"/>
        <v>14400000</v>
      </c>
      <c r="R49" s="48"/>
      <c r="S49" s="49">
        <f t="shared" si="1"/>
        <v>1200000</v>
      </c>
      <c r="T49" s="50"/>
      <c r="U49" s="51"/>
      <c r="V49" s="52"/>
    </row>
    <row r="50" spans="1:22" s="2" customFormat="1" ht="33.75" x14ac:dyDescent="0.25">
      <c r="A50" s="45">
        <v>37</v>
      </c>
      <c r="B50" s="10">
        <v>5335213</v>
      </c>
      <c r="C50" s="14" t="s">
        <v>53</v>
      </c>
      <c r="D50" s="46" t="s">
        <v>142</v>
      </c>
      <c r="E50" s="15">
        <v>1200000</v>
      </c>
      <c r="F50" s="28">
        <v>1200000</v>
      </c>
      <c r="G50" s="28">
        <v>1200000</v>
      </c>
      <c r="H50" s="28">
        <v>1200000</v>
      </c>
      <c r="I50" s="28">
        <v>1500000</v>
      </c>
      <c r="J50" s="28">
        <v>1500000</v>
      </c>
      <c r="K50" s="15">
        <v>1500000</v>
      </c>
      <c r="L50" s="28">
        <v>1500000</v>
      </c>
      <c r="M50" s="28">
        <v>1500000</v>
      </c>
      <c r="N50" s="15">
        <v>1500000</v>
      </c>
      <c r="O50" s="15">
        <v>1500000</v>
      </c>
      <c r="P50" s="29">
        <v>1500000</v>
      </c>
      <c r="Q50" s="47">
        <f t="shared" si="0"/>
        <v>16800000</v>
      </c>
      <c r="R50" s="48"/>
      <c r="S50" s="49">
        <f t="shared" si="1"/>
        <v>1400000</v>
      </c>
      <c r="T50" s="50"/>
      <c r="U50" s="51"/>
      <c r="V50" s="52"/>
    </row>
    <row r="51" spans="1:22" s="2" customFormat="1" ht="45" x14ac:dyDescent="0.25">
      <c r="A51" s="45">
        <v>38</v>
      </c>
      <c r="B51" s="13">
        <v>1244170</v>
      </c>
      <c r="C51" s="14" t="s">
        <v>54</v>
      </c>
      <c r="D51" s="46" t="s">
        <v>139</v>
      </c>
      <c r="E51" s="15">
        <v>1200000</v>
      </c>
      <c r="F51" s="28">
        <v>1200000</v>
      </c>
      <c r="G51" s="28">
        <f>1200000+240000</f>
        <v>1440000</v>
      </c>
      <c r="H51" s="28">
        <v>1200000</v>
      </c>
      <c r="I51" s="28">
        <v>1200000</v>
      </c>
      <c r="J51" s="28">
        <v>1200000</v>
      </c>
      <c r="K51" s="15">
        <v>1200000</v>
      </c>
      <c r="L51" s="28">
        <v>1200000</v>
      </c>
      <c r="M51" s="28">
        <v>1200000</v>
      </c>
      <c r="N51" s="15">
        <v>1200000</v>
      </c>
      <c r="O51" s="15">
        <f>1200000+350000</f>
        <v>1550000</v>
      </c>
      <c r="P51" s="29">
        <v>1200000</v>
      </c>
      <c r="Q51" s="47">
        <f t="shared" si="0"/>
        <v>14990000</v>
      </c>
      <c r="R51" s="48"/>
      <c r="S51" s="49">
        <f t="shared" si="1"/>
        <v>1249166.6666666667</v>
      </c>
      <c r="T51" s="50"/>
      <c r="U51" s="51"/>
      <c r="V51" s="52"/>
    </row>
    <row r="52" spans="1:22" s="2" customFormat="1" ht="18" x14ac:dyDescent="0.25">
      <c r="A52" s="45">
        <v>39</v>
      </c>
      <c r="B52" s="13">
        <v>1442118</v>
      </c>
      <c r="C52" s="16" t="s">
        <v>55</v>
      </c>
      <c r="D52" s="46" t="s">
        <v>143</v>
      </c>
      <c r="E52" s="15">
        <v>1200000</v>
      </c>
      <c r="F52" s="28">
        <f>1200000+240000</f>
        <v>1440000</v>
      </c>
      <c r="G52" s="28">
        <f>1200000+240000</f>
        <v>1440000</v>
      </c>
      <c r="H52" s="28">
        <v>1200000</v>
      </c>
      <c r="I52" s="28">
        <v>1200000</v>
      </c>
      <c r="J52" s="28">
        <v>1200000</v>
      </c>
      <c r="K52" s="15">
        <v>1200000</v>
      </c>
      <c r="L52" s="28">
        <v>1200000</v>
      </c>
      <c r="M52" s="28">
        <v>1200000</v>
      </c>
      <c r="N52" s="15">
        <v>1200000</v>
      </c>
      <c r="O52" s="15">
        <v>1200000</v>
      </c>
      <c r="P52" s="29">
        <v>1200000</v>
      </c>
      <c r="Q52" s="47">
        <f t="shared" si="0"/>
        <v>14880000</v>
      </c>
      <c r="R52" s="48">
        <v>600000</v>
      </c>
      <c r="S52" s="49">
        <f t="shared" si="1"/>
        <v>640000</v>
      </c>
      <c r="T52" s="50"/>
      <c r="U52" s="51"/>
      <c r="V52" s="52"/>
    </row>
    <row r="53" spans="1:22" s="2" customFormat="1" ht="18" x14ac:dyDescent="0.25">
      <c r="A53" s="45">
        <v>40</v>
      </c>
      <c r="B53" s="13">
        <v>3734980</v>
      </c>
      <c r="C53" s="16" t="s">
        <v>56</v>
      </c>
      <c r="D53" s="46" t="s">
        <v>144</v>
      </c>
      <c r="E53" s="15">
        <v>1200000</v>
      </c>
      <c r="F53" s="28">
        <v>1200000</v>
      </c>
      <c r="G53" s="28">
        <v>1200000</v>
      </c>
      <c r="H53" s="28">
        <v>1200000</v>
      </c>
      <c r="I53" s="28">
        <v>1200000</v>
      </c>
      <c r="J53" s="28">
        <v>1200000</v>
      </c>
      <c r="K53" s="15">
        <v>480000</v>
      </c>
      <c r="L53" s="28">
        <v>0</v>
      </c>
      <c r="M53" s="28">
        <v>1200000</v>
      </c>
      <c r="N53" s="15">
        <v>1200000</v>
      </c>
      <c r="O53" s="15">
        <v>1200000</v>
      </c>
      <c r="P53" s="29">
        <v>1200000</v>
      </c>
      <c r="Q53" s="47">
        <f t="shared" si="0"/>
        <v>12480000</v>
      </c>
      <c r="R53" s="48"/>
      <c r="S53" s="49">
        <f t="shared" si="1"/>
        <v>1040000</v>
      </c>
      <c r="T53" s="50"/>
      <c r="U53" s="51"/>
      <c r="V53" s="52"/>
    </row>
    <row r="54" spans="1:22" s="2" customFormat="1" ht="45" x14ac:dyDescent="0.25">
      <c r="A54" s="45">
        <v>41</v>
      </c>
      <c r="B54" s="13">
        <v>4649813</v>
      </c>
      <c r="C54" s="14" t="s">
        <v>57</v>
      </c>
      <c r="D54" s="46" t="s">
        <v>133</v>
      </c>
      <c r="E54" s="15">
        <v>1200000</v>
      </c>
      <c r="F54" s="28">
        <v>1200000</v>
      </c>
      <c r="G54" s="28">
        <v>1200000</v>
      </c>
      <c r="H54" s="28">
        <v>1200000</v>
      </c>
      <c r="I54" s="28">
        <v>1200000</v>
      </c>
      <c r="J54" s="28">
        <v>1200000</v>
      </c>
      <c r="K54" s="15">
        <v>1200000</v>
      </c>
      <c r="L54" s="28">
        <v>1200000</v>
      </c>
      <c r="M54" s="28">
        <v>1200000</v>
      </c>
      <c r="N54" s="15">
        <v>1200000</v>
      </c>
      <c r="O54" s="15">
        <v>1200000</v>
      </c>
      <c r="P54" s="29">
        <v>1200000</v>
      </c>
      <c r="Q54" s="47">
        <f t="shared" si="0"/>
        <v>14400000</v>
      </c>
      <c r="R54" s="48"/>
      <c r="S54" s="49">
        <f t="shared" si="1"/>
        <v>1200000</v>
      </c>
      <c r="T54" s="50"/>
      <c r="U54" s="51"/>
      <c r="V54" s="52"/>
    </row>
    <row r="55" spans="1:22" s="2" customFormat="1" ht="45" x14ac:dyDescent="0.25">
      <c r="A55" s="45">
        <v>42</v>
      </c>
      <c r="B55" s="13">
        <v>4644430</v>
      </c>
      <c r="C55" s="14" t="s">
        <v>58</v>
      </c>
      <c r="D55" s="46" t="s">
        <v>145</v>
      </c>
      <c r="E55" s="15">
        <v>1200000</v>
      </c>
      <c r="F55" s="28">
        <v>1200000</v>
      </c>
      <c r="G55" s="28">
        <v>1200000</v>
      </c>
      <c r="H55" s="28">
        <v>1200000</v>
      </c>
      <c r="I55" s="28">
        <v>1200000</v>
      </c>
      <c r="J55" s="28">
        <v>1200000</v>
      </c>
      <c r="K55" s="15">
        <v>1200000</v>
      </c>
      <c r="L55" s="28">
        <v>1200000</v>
      </c>
      <c r="M55" s="28">
        <v>1200000</v>
      </c>
      <c r="N55" s="15">
        <v>1200000</v>
      </c>
      <c r="O55" s="15">
        <v>1200000</v>
      </c>
      <c r="P55" s="29">
        <v>1200000</v>
      </c>
      <c r="Q55" s="47">
        <f t="shared" si="0"/>
        <v>14400000</v>
      </c>
      <c r="R55" s="48"/>
      <c r="S55" s="49">
        <f t="shared" si="1"/>
        <v>1200000</v>
      </c>
      <c r="T55" s="50"/>
      <c r="U55" s="51"/>
      <c r="V55" s="52"/>
    </row>
    <row r="56" spans="1:22" s="2" customFormat="1" ht="33.75" x14ac:dyDescent="0.25">
      <c r="A56" s="45">
        <v>43</v>
      </c>
      <c r="B56" s="10">
        <v>754913</v>
      </c>
      <c r="C56" s="14" t="s">
        <v>59</v>
      </c>
      <c r="D56" s="46" t="s">
        <v>122</v>
      </c>
      <c r="E56" s="15">
        <v>1200000</v>
      </c>
      <c r="F56" s="28">
        <v>1200000</v>
      </c>
      <c r="G56" s="28">
        <v>1200000</v>
      </c>
      <c r="H56" s="28">
        <v>1200000</v>
      </c>
      <c r="I56" s="28">
        <v>1200000</v>
      </c>
      <c r="J56" s="28">
        <v>1200000</v>
      </c>
      <c r="K56" s="15">
        <v>1200000</v>
      </c>
      <c r="L56" s="28">
        <v>1200000</v>
      </c>
      <c r="M56" s="28">
        <v>0</v>
      </c>
      <c r="N56" s="15">
        <v>0</v>
      </c>
      <c r="O56" s="15">
        <v>0</v>
      </c>
      <c r="P56" s="29">
        <v>1200000</v>
      </c>
      <c r="Q56" s="47">
        <f t="shared" si="0"/>
        <v>10800000</v>
      </c>
      <c r="R56" s="48"/>
      <c r="S56" s="49">
        <f t="shared" si="1"/>
        <v>900000</v>
      </c>
      <c r="T56" s="50"/>
      <c r="U56" s="51"/>
      <c r="V56" s="52"/>
    </row>
    <row r="57" spans="1:22" s="2" customFormat="1" ht="22.5" x14ac:dyDescent="0.25">
      <c r="A57" s="45">
        <v>44</v>
      </c>
      <c r="B57" s="13">
        <v>5009040</v>
      </c>
      <c r="C57" s="14" t="s">
        <v>60</v>
      </c>
      <c r="D57" s="46" t="s">
        <v>146</v>
      </c>
      <c r="E57" s="15">
        <v>800000</v>
      </c>
      <c r="F57" s="28">
        <v>1200000</v>
      </c>
      <c r="G57" s="28">
        <v>1200000</v>
      </c>
      <c r="H57" s="28">
        <v>1200000</v>
      </c>
      <c r="I57" s="28">
        <v>1200000</v>
      </c>
      <c r="J57" s="28">
        <v>1200000</v>
      </c>
      <c r="K57" s="15">
        <v>1200000</v>
      </c>
      <c r="L57" s="28">
        <v>1200000</v>
      </c>
      <c r="M57" s="15">
        <v>1200000</v>
      </c>
      <c r="N57" s="15">
        <v>1200000</v>
      </c>
      <c r="O57" s="15">
        <v>1200000</v>
      </c>
      <c r="P57" s="29">
        <v>1200000</v>
      </c>
      <c r="Q57" s="47">
        <f t="shared" si="0"/>
        <v>14000000</v>
      </c>
      <c r="R57" s="48"/>
      <c r="S57" s="49">
        <f t="shared" si="1"/>
        <v>1166666.6666666667</v>
      </c>
      <c r="T57" s="50"/>
      <c r="U57" s="51"/>
      <c r="V57" s="52"/>
    </row>
    <row r="58" spans="1:22" s="2" customFormat="1" ht="33.75" x14ac:dyDescent="0.25">
      <c r="A58" s="45">
        <v>45</v>
      </c>
      <c r="B58" s="13">
        <v>938060</v>
      </c>
      <c r="C58" s="14" t="s">
        <v>61</v>
      </c>
      <c r="D58" s="46" t="s">
        <v>125</v>
      </c>
      <c r="E58" s="15">
        <v>1200000</v>
      </c>
      <c r="F58" s="28">
        <v>1200000</v>
      </c>
      <c r="G58" s="28">
        <v>1200000</v>
      </c>
      <c r="H58" s="28">
        <v>1200000</v>
      </c>
      <c r="I58" s="28">
        <v>1200000</v>
      </c>
      <c r="J58" s="28">
        <v>1200000</v>
      </c>
      <c r="K58" s="15">
        <v>1260000</v>
      </c>
      <c r="L58" s="15">
        <v>1395000</v>
      </c>
      <c r="M58" s="15">
        <v>1395000</v>
      </c>
      <c r="N58" s="15">
        <v>1485000</v>
      </c>
      <c r="O58" s="15">
        <v>1395000</v>
      </c>
      <c r="P58" s="29">
        <f>45000*26</f>
        <v>1170000</v>
      </c>
      <c r="Q58" s="47">
        <f t="shared" si="0"/>
        <v>15300000</v>
      </c>
      <c r="R58" s="48"/>
      <c r="S58" s="49">
        <f t="shared" si="1"/>
        <v>1275000</v>
      </c>
      <c r="T58" s="50"/>
      <c r="U58" s="51"/>
      <c r="V58" s="52"/>
    </row>
    <row r="59" spans="1:22" s="2" customFormat="1" ht="33.75" x14ac:dyDescent="0.25">
      <c r="A59" s="45">
        <v>46</v>
      </c>
      <c r="B59" s="10">
        <v>4653830</v>
      </c>
      <c r="C59" s="14" t="s">
        <v>62</v>
      </c>
      <c r="D59" s="46" t="s">
        <v>147</v>
      </c>
      <c r="E59" s="15">
        <v>1200000</v>
      </c>
      <c r="F59" s="28">
        <v>1200000</v>
      </c>
      <c r="G59" s="28">
        <v>1200000</v>
      </c>
      <c r="H59" s="28">
        <v>1200000</v>
      </c>
      <c r="I59" s="28">
        <v>1200000</v>
      </c>
      <c r="J59" s="28">
        <v>1200000</v>
      </c>
      <c r="K59" s="15">
        <v>480000</v>
      </c>
      <c r="L59" s="28">
        <v>0</v>
      </c>
      <c r="M59" s="28">
        <v>1200000</v>
      </c>
      <c r="N59" s="15">
        <v>1200000</v>
      </c>
      <c r="O59" s="15">
        <v>1200000</v>
      </c>
      <c r="P59" s="29">
        <v>1200000</v>
      </c>
      <c r="Q59" s="47">
        <f t="shared" si="0"/>
        <v>12480000</v>
      </c>
      <c r="R59" s="48"/>
      <c r="S59" s="49">
        <f t="shared" si="1"/>
        <v>1040000</v>
      </c>
      <c r="T59" s="50"/>
      <c r="U59" s="51"/>
      <c r="V59" s="52"/>
    </row>
    <row r="60" spans="1:22" s="2" customFormat="1" ht="22.5" x14ac:dyDescent="0.25">
      <c r="A60" s="45">
        <v>47</v>
      </c>
      <c r="B60" s="10">
        <v>2628746</v>
      </c>
      <c r="C60" s="14" t="s">
        <v>63</v>
      </c>
      <c r="D60" s="46" t="s">
        <v>125</v>
      </c>
      <c r="E60" s="15">
        <v>1200000</v>
      </c>
      <c r="F60" s="28">
        <v>1200000</v>
      </c>
      <c r="G60" s="28">
        <v>1200000</v>
      </c>
      <c r="H60" s="28">
        <v>1200000</v>
      </c>
      <c r="I60" s="28">
        <v>1200000</v>
      </c>
      <c r="J60" s="28">
        <v>1200000</v>
      </c>
      <c r="K60" s="15">
        <v>1200000</v>
      </c>
      <c r="L60" s="28">
        <v>1200000</v>
      </c>
      <c r="M60" s="28">
        <v>1200000</v>
      </c>
      <c r="N60" s="15">
        <v>1200000</v>
      </c>
      <c r="O60" s="15">
        <v>1200000</v>
      </c>
      <c r="P60" s="29">
        <v>1200000</v>
      </c>
      <c r="Q60" s="47">
        <f t="shared" si="0"/>
        <v>14400000</v>
      </c>
      <c r="R60" s="48"/>
      <c r="S60" s="49">
        <f t="shared" si="1"/>
        <v>1200000</v>
      </c>
      <c r="T60" s="50"/>
      <c r="U60" s="51"/>
      <c r="V60" s="52"/>
    </row>
    <row r="61" spans="1:22" s="2" customFormat="1" ht="33.75" x14ac:dyDescent="0.25">
      <c r="A61" s="45">
        <v>48</v>
      </c>
      <c r="B61" s="17">
        <v>829682</v>
      </c>
      <c r="C61" s="18" t="s">
        <v>64</v>
      </c>
      <c r="D61" s="46" t="s">
        <v>148</v>
      </c>
      <c r="E61" s="15">
        <v>1200000</v>
      </c>
      <c r="F61" s="28">
        <v>1200000</v>
      </c>
      <c r="G61" s="28">
        <v>1200000</v>
      </c>
      <c r="H61" s="28">
        <v>1200000</v>
      </c>
      <c r="I61" s="28">
        <v>1200000</v>
      </c>
      <c r="J61" s="28">
        <v>1200000</v>
      </c>
      <c r="K61" s="15">
        <v>1200000</v>
      </c>
      <c r="L61" s="28">
        <v>1200000</v>
      </c>
      <c r="M61" s="28">
        <v>1200000</v>
      </c>
      <c r="N61" s="15">
        <v>1200000</v>
      </c>
      <c r="O61" s="15">
        <v>1200000</v>
      </c>
      <c r="P61" s="29">
        <v>1200000</v>
      </c>
      <c r="Q61" s="47">
        <f t="shared" si="0"/>
        <v>14400000</v>
      </c>
      <c r="R61" s="48"/>
      <c r="S61" s="49">
        <f t="shared" si="1"/>
        <v>1200000</v>
      </c>
      <c r="T61" s="50"/>
      <c r="U61" s="51"/>
      <c r="V61" s="52"/>
    </row>
    <row r="62" spans="1:22" s="2" customFormat="1" ht="22.5" x14ac:dyDescent="0.25">
      <c r="A62" s="45">
        <v>49</v>
      </c>
      <c r="B62" s="19">
        <v>1252574</v>
      </c>
      <c r="C62" s="18" t="s">
        <v>65</v>
      </c>
      <c r="D62" s="46" t="s">
        <v>149</v>
      </c>
      <c r="E62" s="15">
        <v>1200000</v>
      </c>
      <c r="F62" s="28">
        <v>1200000</v>
      </c>
      <c r="G62" s="15">
        <v>1200000</v>
      </c>
      <c r="H62" s="57">
        <v>1200000</v>
      </c>
      <c r="I62" s="28">
        <v>1200000</v>
      </c>
      <c r="J62" s="28">
        <v>1200000</v>
      </c>
      <c r="K62" s="15">
        <v>1200000</v>
      </c>
      <c r="L62" s="28">
        <v>1200000</v>
      </c>
      <c r="M62" s="28">
        <v>1200000</v>
      </c>
      <c r="N62" s="15">
        <v>1200000</v>
      </c>
      <c r="O62" s="15">
        <v>1200000</v>
      </c>
      <c r="P62" s="29">
        <v>1200000</v>
      </c>
      <c r="Q62" s="47">
        <f t="shared" si="0"/>
        <v>14400000</v>
      </c>
      <c r="R62" s="48"/>
      <c r="S62" s="49">
        <f t="shared" si="1"/>
        <v>1200000</v>
      </c>
      <c r="T62" s="50"/>
      <c r="U62" s="51"/>
      <c r="V62" s="52"/>
    </row>
    <row r="63" spans="1:22" s="2" customFormat="1" ht="45" x14ac:dyDescent="0.25">
      <c r="A63" s="45">
        <v>50</v>
      </c>
      <c r="B63" s="17">
        <v>1565264</v>
      </c>
      <c r="C63" s="18" t="s">
        <v>66</v>
      </c>
      <c r="D63" s="46" t="s">
        <v>146</v>
      </c>
      <c r="E63" s="28">
        <v>0</v>
      </c>
      <c r="F63" s="28">
        <v>0</v>
      </c>
      <c r="G63" s="53">
        <v>0</v>
      </c>
      <c r="H63" s="53">
        <v>0</v>
      </c>
      <c r="I63" s="53">
        <v>1200000</v>
      </c>
      <c r="J63" s="53">
        <v>1200000</v>
      </c>
      <c r="K63" s="55">
        <v>1200000</v>
      </c>
      <c r="L63" s="53">
        <v>1200000</v>
      </c>
      <c r="M63" s="53">
        <v>0</v>
      </c>
      <c r="N63" s="55">
        <v>0</v>
      </c>
      <c r="O63" s="55">
        <v>0</v>
      </c>
      <c r="P63" s="58">
        <v>1200000</v>
      </c>
      <c r="Q63" s="47">
        <f t="shared" si="0"/>
        <v>6000000</v>
      </c>
      <c r="R63" s="54"/>
      <c r="S63" s="49">
        <f t="shared" si="1"/>
        <v>500000</v>
      </c>
      <c r="T63" s="50"/>
      <c r="U63" s="51"/>
      <c r="V63" s="52"/>
    </row>
    <row r="64" spans="1:22" s="2" customFormat="1" ht="45" x14ac:dyDescent="0.25">
      <c r="A64" s="45">
        <v>51</v>
      </c>
      <c r="B64" s="15">
        <v>5107564</v>
      </c>
      <c r="C64" s="14" t="s">
        <v>67</v>
      </c>
      <c r="D64" s="46" t="s">
        <v>150</v>
      </c>
      <c r="E64" s="59">
        <v>0</v>
      </c>
      <c r="F64" s="53">
        <v>0</v>
      </c>
      <c r="G64" s="53">
        <v>0</v>
      </c>
      <c r="H64" s="53">
        <v>0</v>
      </c>
      <c r="I64" s="53">
        <v>0</v>
      </c>
      <c r="J64" s="53">
        <v>1200000</v>
      </c>
      <c r="K64" s="55">
        <v>1200000</v>
      </c>
      <c r="L64" s="53">
        <v>1200000</v>
      </c>
      <c r="M64" s="53">
        <v>1200000</v>
      </c>
      <c r="N64" s="55">
        <v>1200000</v>
      </c>
      <c r="O64" s="55">
        <v>1200000</v>
      </c>
      <c r="P64" s="58">
        <v>1200000</v>
      </c>
      <c r="Q64" s="47">
        <f t="shared" si="0"/>
        <v>8400000</v>
      </c>
      <c r="R64" s="54"/>
      <c r="S64" s="49">
        <f t="shared" si="1"/>
        <v>700000</v>
      </c>
      <c r="T64" s="50"/>
      <c r="U64" s="51"/>
      <c r="V64" s="52"/>
    </row>
    <row r="65" spans="1:22" s="2" customFormat="1" ht="45" x14ac:dyDescent="0.25">
      <c r="A65" s="45">
        <v>52</v>
      </c>
      <c r="B65" s="20">
        <v>3202639</v>
      </c>
      <c r="C65" s="18" t="s">
        <v>68</v>
      </c>
      <c r="D65" s="46" t="s">
        <v>146</v>
      </c>
      <c r="E65" s="15">
        <v>0</v>
      </c>
      <c r="F65" s="28">
        <v>0</v>
      </c>
      <c r="G65" s="55">
        <v>800000</v>
      </c>
      <c r="H65" s="28">
        <v>1200000</v>
      </c>
      <c r="I65" s="28">
        <v>1200000</v>
      </c>
      <c r="J65" s="28">
        <v>1200000</v>
      </c>
      <c r="K65" s="15">
        <v>480000</v>
      </c>
      <c r="L65" s="28">
        <v>0</v>
      </c>
      <c r="M65" s="28">
        <v>0</v>
      </c>
      <c r="N65" s="15">
        <v>0</v>
      </c>
      <c r="O65" s="15">
        <v>960000</v>
      </c>
      <c r="P65" s="28">
        <v>1200000</v>
      </c>
      <c r="Q65" s="47">
        <f t="shared" si="0"/>
        <v>7040000</v>
      </c>
      <c r="R65" s="54"/>
      <c r="S65" s="49">
        <f t="shared" si="1"/>
        <v>586666.66666666663</v>
      </c>
      <c r="T65" s="50"/>
      <c r="U65" s="51"/>
      <c r="V65" s="52"/>
    </row>
    <row r="66" spans="1:22" s="2" customFormat="1" ht="18" x14ac:dyDescent="0.25">
      <c r="A66" s="45">
        <v>53</v>
      </c>
      <c r="B66" s="13">
        <v>991940</v>
      </c>
      <c r="C66" s="16" t="s">
        <v>69</v>
      </c>
      <c r="D66" s="46" t="s">
        <v>151</v>
      </c>
      <c r="E66" s="15">
        <v>1250000</v>
      </c>
      <c r="F66" s="28">
        <v>1250000</v>
      </c>
      <c r="G66" s="28">
        <v>1250000</v>
      </c>
      <c r="H66" s="28">
        <v>1250000</v>
      </c>
      <c r="I66" s="15">
        <v>1250000</v>
      </c>
      <c r="J66" s="28">
        <v>1250000</v>
      </c>
      <c r="K66" s="15">
        <v>1250000</v>
      </c>
      <c r="L66" s="28">
        <v>1250000</v>
      </c>
      <c r="M66" s="28">
        <v>1250000</v>
      </c>
      <c r="N66" s="15">
        <v>1250000</v>
      </c>
      <c r="O66" s="15">
        <v>1250000</v>
      </c>
      <c r="P66" s="29">
        <v>1250000</v>
      </c>
      <c r="Q66" s="47">
        <f t="shared" si="0"/>
        <v>15000000</v>
      </c>
      <c r="R66" s="48"/>
      <c r="S66" s="49">
        <f t="shared" si="1"/>
        <v>1250000</v>
      </c>
      <c r="T66" s="50"/>
      <c r="U66" s="51"/>
      <c r="V66" s="52"/>
    </row>
    <row r="67" spans="1:22" s="2" customFormat="1" ht="33.75" x14ac:dyDescent="0.25">
      <c r="A67" s="45">
        <v>54</v>
      </c>
      <c r="B67" s="13">
        <v>1112488</v>
      </c>
      <c r="C67" s="14" t="s">
        <v>70</v>
      </c>
      <c r="D67" s="46" t="s">
        <v>139</v>
      </c>
      <c r="E67" s="15">
        <v>1300000</v>
      </c>
      <c r="F67" s="28">
        <v>1300000</v>
      </c>
      <c r="G67" s="15">
        <f>1300000+260000</f>
        <v>1560000</v>
      </c>
      <c r="H67" s="28">
        <v>1300000</v>
      </c>
      <c r="I67" s="28">
        <v>1300000</v>
      </c>
      <c r="J67" s="28">
        <v>1300000</v>
      </c>
      <c r="K67" s="15">
        <v>1300000</v>
      </c>
      <c r="L67" s="28">
        <v>1300000</v>
      </c>
      <c r="M67" s="28">
        <v>1300000</v>
      </c>
      <c r="N67" s="15">
        <v>1300000</v>
      </c>
      <c r="O67" s="15">
        <f>1300000+250000</f>
        <v>1550000</v>
      </c>
      <c r="P67" s="29">
        <v>1300000</v>
      </c>
      <c r="Q67" s="47">
        <f t="shared" si="0"/>
        <v>16110000</v>
      </c>
      <c r="R67" s="48"/>
      <c r="S67" s="49">
        <f t="shared" si="1"/>
        <v>1342500</v>
      </c>
      <c r="T67" s="50"/>
      <c r="U67" s="51"/>
      <c r="V67" s="52"/>
    </row>
    <row r="68" spans="1:22" s="2" customFormat="1" ht="33.75" x14ac:dyDescent="0.25">
      <c r="A68" s="45">
        <v>55</v>
      </c>
      <c r="B68" s="13">
        <v>2251391</v>
      </c>
      <c r="C68" s="14" t="s">
        <v>71</v>
      </c>
      <c r="D68" s="46" t="s">
        <v>152</v>
      </c>
      <c r="E68" s="15">
        <v>1300000</v>
      </c>
      <c r="F68" s="28">
        <v>1300000</v>
      </c>
      <c r="G68" s="28">
        <v>1300000</v>
      </c>
      <c r="H68" s="28">
        <v>1300000</v>
      </c>
      <c r="I68" s="28">
        <v>1300000</v>
      </c>
      <c r="J68" s="28">
        <v>1300000</v>
      </c>
      <c r="K68" s="15">
        <v>1000000</v>
      </c>
      <c r="L68" s="28">
        <v>1000000</v>
      </c>
      <c r="M68" s="28">
        <v>1000000</v>
      </c>
      <c r="N68" s="15">
        <v>1000000</v>
      </c>
      <c r="O68" s="15">
        <v>1000000</v>
      </c>
      <c r="P68" s="29">
        <v>1000000</v>
      </c>
      <c r="Q68" s="47">
        <f t="shared" si="0"/>
        <v>13800000</v>
      </c>
      <c r="R68" s="48"/>
      <c r="S68" s="49">
        <f t="shared" si="1"/>
        <v>1150000</v>
      </c>
      <c r="T68" s="50"/>
      <c r="U68" s="51"/>
      <c r="V68" s="52"/>
    </row>
    <row r="69" spans="1:22" s="2" customFormat="1" ht="45" x14ac:dyDescent="0.25">
      <c r="A69" s="45">
        <v>56</v>
      </c>
      <c r="B69" s="13">
        <v>2990451</v>
      </c>
      <c r="C69" s="14" t="s">
        <v>72</v>
      </c>
      <c r="D69" s="46" t="s">
        <v>153</v>
      </c>
      <c r="E69" s="15">
        <v>1500000</v>
      </c>
      <c r="F69" s="28">
        <v>1500000</v>
      </c>
      <c r="G69" s="28">
        <v>1500000</v>
      </c>
      <c r="H69" s="28">
        <v>1500000</v>
      </c>
      <c r="I69" s="28">
        <v>1500000</v>
      </c>
      <c r="J69" s="28">
        <v>1500000</v>
      </c>
      <c r="K69" s="15">
        <v>1500000</v>
      </c>
      <c r="L69" s="28">
        <v>1500000</v>
      </c>
      <c r="M69" s="28">
        <v>1500000</v>
      </c>
      <c r="N69" s="15">
        <v>1500000</v>
      </c>
      <c r="O69" s="15">
        <v>1500000</v>
      </c>
      <c r="P69" s="29">
        <v>1500000</v>
      </c>
      <c r="Q69" s="47">
        <f t="shared" si="0"/>
        <v>18000000</v>
      </c>
      <c r="R69" s="48"/>
      <c r="S69" s="49">
        <f t="shared" si="1"/>
        <v>1500000</v>
      </c>
      <c r="T69" s="50"/>
      <c r="U69" s="51"/>
      <c r="V69" s="52"/>
    </row>
    <row r="70" spans="1:22" s="2" customFormat="1" ht="45" x14ac:dyDescent="0.25">
      <c r="A70" s="45">
        <v>57</v>
      </c>
      <c r="B70" s="13">
        <v>2390986</v>
      </c>
      <c r="C70" s="14" t="s">
        <v>73</v>
      </c>
      <c r="D70" s="46" t="s">
        <v>145</v>
      </c>
      <c r="E70" s="15">
        <v>1500000</v>
      </c>
      <c r="F70" s="28">
        <v>1500000</v>
      </c>
      <c r="G70" s="28">
        <v>1500000</v>
      </c>
      <c r="H70" s="28">
        <v>1500000</v>
      </c>
      <c r="I70" s="28">
        <v>1500000</v>
      </c>
      <c r="J70" s="28">
        <v>1500000</v>
      </c>
      <c r="K70" s="15">
        <v>600000</v>
      </c>
      <c r="L70" s="28">
        <v>650000</v>
      </c>
      <c r="M70" s="28">
        <v>1500000</v>
      </c>
      <c r="N70" s="15">
        <v>1500000</v>
      </c>
      <c r="O70" s="15">
        <v>1500000</v>
      </c>
      <c r="P70" s="29">
        <v>1500000</v>
      </c>
      <c r="Q70" s="47">
        <f t="shared" si="0"/>
        <v>16250000</v>
      </c>
      <c r="R70" s="48"/>
      <c r="S70" s="49">
        <f t="shared" si="1"/>
        <v>1354166.6666666667</v>
      </c>
      <c r="T70" s="50"/>
      <c r="U70" s="51"/>
      <c r="V70" s="52"/>
    </row>
    <row r="71" spans="1:22" s="2" customFormat="1" ht="45" x14ac:dyDescent="0.25">
      <c r="A71" s="45">
        <v>58</v>
      </c>
      <c r="B71" s="13">
        <v>3520117</v>
      </c>
      <c r="C71" s="14" t="s">
        <v>74</v>
      </c>
      <c r="D71" s="46" t="s">
        <v>154</v>
      </c>
      <c r="E71" s="15">
        <v>1500000</v>
      </c>
      <c r="F71" s="28">
        <v>1500000</v>
      </c>
      <c r="G71" s="28">
        <v>1500000</v>
      </c>
      <c r="H71" s="28">
        <v>1500000</v>
      </c>
      <c r="I71" s="28">
        <v>1500000</v>
      </c>
      <c r="J71" s="28">
        <v>1500000</v>
      </c>
      <c r="K71" s="15">
        <v>1500000</v>
      </c>
      <c r="L71" s="28">
        <v>1500000</v>
      </c>
      <c r="M71" s="28">
        <v>1500000</v>
      </c>
      <c r="N71" s="15">
        <v>1500000</v>
      </c>
      <c r="O71" s="15">
        <v>1500000</v>
      </c>
      <c r="P71" s="29">
        <v>1500000</v>
      </c>
      <c r="Q71" s="47">
        <f t="shared" si="0"/>
        <v>18000000</v>
      </c>
      <c r="R71" s="48">
        <v>750000</v>
      </c>
      <c r="S71" s="49">
        <f t="shared" si="1"/>
        <v>750000</v>
      </c>
      <c r="T71" s="50"/>
      <c r="U71" s="51"/>
      <c r="V71" s="52"/>
    </row>
    <row r="72" spans="1:22" s="2" customFormat="1" ht="22.5" x14ac:dyDescent="0.25">
      <c r="A72" s="45">
        <v>59</v>
      </c>
      <c r="B72" s="10">
        <v>1420445</v>
      </c>
      <c r="C72" s="14" t="s">
        <v>75</v>
      </c>
      <c r="D72" s="46" t="s">
        <v>127</v>
      </c>
      <c r="E72" s="15">
        <v>1500000</v>
      </c>
      <c r="F72" s="28">
        <v>1500000</v>
      </c>
      <c r="G72" s="28">
        <v>1500000</v>
      </c>
      <c r="H72" s="28">
        <v>1500000</v>
      </c>
      <c r="I72" s="28">
        <v>1500000</v>
      </c>
      <c r="J72" s="28">
        <v>1500000</v>
      </c>
      <c r="K72" s="15">
        <v>1500000</v>
      </c>
      <c r="L72" s="28">
        <v>1500000</v>
      </c>
      <c r="M72" s="28">
        <v>1500000</v>
      </c>
      <c r="N72" s="15">
        <v>0</v>
      </c>
      <c r="O72" s="15">
        <v>0</v>
      </c>
      <c r="P72" s="29">
        <v>0</v>
      </c>
      <c r="Q72" s="47">
        <f t="shared" si="0"/>
        <v>13500000</v>
      </c>
      <c r="R72" s="48"/>
      <c r="S72" s="49">
        <f t="shared" si="1"/>
        <v>1125000</v>
      </c>
      <c r="T72" s="50"/>
      <c r="U72" s="51"/>
      <c r="V72" s="52"/>
    </row>
    <row r="73" spans="1:22" s="2" customFormat="1" ht="22.5" x14ac:dyDescent="0.25">
      <c r="A73" s="45">
        <v>60</v>
      </c>
      <c r="B73" s="10">
        <v>935946</v>
      </c>
      <c r="C73" s="14" t="s">
        <v>76</v>
      </c>
      <c r="D73" s="46" t="s">
        <v>139</v>
      </c>
      <c r="E73" s="15">
        <v>1500000</v>
      </c>
      <c r="F73" s="28">
        <v>1500000</v>
      </c>
      <c r="G73" s="28">
        <f>1500000+300000</f>
        <v>1800000</v>
      </c>
      <c r="H73" s="28">
        <v>1500000</v>
      </c>
      <c r="I73" s="28">
        <v>1500000</v>
      </c>
      <c r="J73" s="28">
        <v>1500000</v>
      </c>
      <c r="K73" s="15">
        <v>1500000</v>
      </c>
      <c r="L73" s="28">
        <v>1500000</v>
      </c>
      <c r="M73" s="28">
        <v>1500000</v>
      </c>
      <c r="N73" s="15">
        <v>1500000</v>
      </c>
      <c r="O73" s="15">
        <f>1500000+350000</f>
        <v>1850000</v>
      </c>
      <c r="P73" s="29">
        <v>1500000</v>
      </c>
      <c r="Q73" s="47">
        <f t="shared" si="0"/>
        <v>18650000</v>
      </c>
      <c r="R73" s="48"/>
      <c r="S73" s="49">
        <f t="shared" si="1"/>
        <v>1554166.6666666667</v>
      </c>
      <c r="T73" s="50"/>
      <c r="U73" s="51"/>
      <c r="V73" s="52"/>
    </row>
    <row r="74" spans="1:22" s="2" customFormat="1" ht="33.75" x14ac:dyDescent="0.25">
      <c r="A74" s="45">
        <v>61</v>
      </c>
      <c r="B74" s="13">
        <v>1290614</v>
      </c>
      <c r="C74" s="14" t="s">
        <v>77</v>
      </c>
      <c r="D74" s="46" t="s">
        <v>155</v>
      </c>
      <c r="E74" s="15">
        <v>1500000</v>
      </c>
      <c r="F74" s="28">
        <v>1500000</v>
      </c>
      <c r="G74" s="28">
        <v>1500000</v>
      </c>
      <c r="H74" s="28">
        <v>1500000</v>
      </c>
      <c r="I74" s="28">
        <v>1500000</v>
      </c>
      <c r="J74" s="28">
        <v>1500000</v>
      </c>
      <c r="K74" s="15">
        <v>1500000</v>
      </c>
      <c r="L74" s="28">
        <v>1500000</v>
      </c>
      <c r="M74" s="28">
        <v>1500000</v>
      </c>
      <c r="N74" s="15">
        <v>1500000</v>
      </c>
      <c r="O74" s="15">
        <v>1500000</v>
      </c>
      <c r="P74" s="29">
        <v>1500000</v>
      </c>
      <c r="Q74" s="47">
        <f t="shared" si="0"/>
        <v>18000000</v>
      </c>
      <c r="R74" s="48"/>
      <c r="S74" s="49">
        <f t="shared" si="1"/>
        <v>1500000</v>
      </c>
      <c r="T74" s="50"/>
      <c r="U74" s="51"/>
      <c r="V74" s="52"/>
    </row>
    <row r="75" spans="1:22" s="2" customFormat="1" ht="45" x14ac:dyDescent="0.25">
      <c r="A75" s="45">
        <v>62</v>
      </c>
      <c r="B75" s="13">
        <v>498073</v>
      </c>
      <c r="C75" s="14" t="s">
        <v>78</v>
      </c>
      <c r="D75" s="46" t="s">
        <v>156</v>
      </c>
      <c r="E75" s="15">
        <v>0</v>
      </c>
      <c r="F75" s="28">
        <v>1500000</v>
      </c>
      <c r="G75" s="28">
        <v>1500000</v>
      </c>
      <c r="H75" s="28">
        <v>1500000</v>
      </c>
      <c r="I75" s="28">
        <v>1500000</v>
      </c>
      <c r="J75" s="28">
        <v>1500000</v>
      </c>
      <c r="K75" s="15">
        <v>600000</v>
      </c>
      <c r="L75" s="28">
        <v>1500000</v>
      </c>
      <c r="M75" s="28">
        <v>1500000</v>
      </c>
      <c r="N75" s="15">
        <v>1500000</v>
      </c>
      <c r="O75" s="15">
        <v>1500000</v>
      </c>
      <c r="P75" s="29">
        <v>1500000</v>
      </c>
      <c r="Q75" s="47">
        <f t="shared" si="0"/>
        <v>15600000</v>
      </c>
      <c r="R75" s="48"/>
      <c r="S75" s="49">
        <f t="shared" si="1"/>
        <v>1300000</v>
      </c>
      <c r="T75" s="50"/>
      <c r="U75" s="51"/>
      <c r="V75" s="52"/>
    </row>
    <row r="76" spans="1:22" s="2" customFormat="1" ht="33.75" x14ac:dyDescent="0.25">
      <c r="A76" s="45">
        <v>63</v>
      </c>
      <c r="B76" s="13">
        <v>5885410</v>
      </c>
      <c r="C76" s="14" t="s">
        <v>79</v>
      </c>
      <c r="D76" s="46" t="s">
        <v>157</v>
      </c>
      <c r="E76" s="15">
        <v>0</v>
      </c>
      <c r="F76" s="28">
        <v>1650000</v>
      </c>
      <c r="G76" s="28">
        <v>1500000</v>
      </c>
      <c r="H76" s="28">
        <v>1500000</v>
      </c>
      <c r="I76" s="28">
        <v>1500000</v>
      </c>
      <c r="J76" s="28">
        <v>1500000</v>
      </c>
      <c r="K76" s="15">
        <v>1500000</v>
      </c>
      <c r="L76" s="28">
        <v>1500000</v>
      </c>
      <c r="M76" s="28">
        <v>1500000</v>
      </c>
      <c r="N76" s="15">
        <v>1500000</v>
      </c>
      <c r="O76" s="15">
        <v>1500000</v>
      </c>
      <c r="P76" s="29">
        <v>1500000</v>
      </c>
      <c r="Q76" s="47">
        <f t="shared" si="0"/>
        <v>16650000</v>
      </c>
      <c r="R76" s="48"/>
      <c r="S76" s="49">
        <f t="shared" si="1"/>
        <v>1387500</v>
      </c>
      <c r="T76" s="50"/>
      <c r="U76" s="51"/>
      <c r="V76" s="52"/>
    </row>
    <row r="77" spans="1:22" s="2" customFormat="1" ht="33.75" x14ac:dyDescent="0.25">
      <c r="A77" s="45">
        <v>64</v>
      </c>
      <c r="B77" s="13">
        <v>3496048</v>
      </c>
      <c r="C77" s="14" t="s">
        <v>80</v>
      </c>
      <c r="D77" s="46" t="s">
        <v>147</v>
      </c>
      <c r="E77" s="15">
        <v>1800000</v>
      </c>
      <c r="F77" s="28">
        <v>1800000</v>
      </c>
      <c r="G77" s="28">
        <v>1800000</v>
      </c>
      <c r="H77" s="28">
        <v>1800000</v>
      </c>
      <c r="I77" s="28">
        <v>1800000</v>
      </c>
      <c r="J77" s="28">
        <v>1800000</v>
      </c>
      <c r="K77" s="15">
        <v>1800000</v>
      </c>
      <c r="L77" s="28">
        <v>1800000</v>
      </c>
      <c r="M77" s="28">
        <v>1800000</v>
      </c>
      <c r="N77" s="15">
        <v>1800000</v>
      </c>
      <c r="O77" s="15">
        <v>1800000</v>
      </c>
      <c r="P77" s="29">
        <v>1800000</v>
      </c>
      <c r="Q77" s="47">
        <f t="shared" si="0"/>
        <v>21600000</v>
      </c>
      <c r="R77" s="48"/>
      <c r="S77" s="49">
        <f t="shared" si="1"/>
        <v>1800000</v>
      </c>
      <c r="T77" s="50"/>
      <c r="U77" s="51"/>
      <c r="V77" s="52"/>
    </row>
    <row r="78" spans="1:22" s="2" customFormat="1" ht="22.5" x14ac:dyDescent="0.25">
      <c r="A78" s="45">
        <v>65</v>
      </c>
      <c r="B78" s="13">
        <v>4243428</v>
      </c>
      <c r="C78" s="14" t="s">
        <v>81</v>
      </c>
      <c r="D78" s="46" t="s">
        <v>158</v>
      </c>
      <c r="E78" s="15">
        <v>1800000</v>
      </c>
      <c r="F78" s="28">
        <v>1800000</v>
      </c>
      <c r="G78" s="28">
        <v>1800000</v>
      </c>
      <c r="H78" s="28">
        <v>1800000</v>
      </c>
      <c r="I78" s="28">
        <v>1800000</v>
      </c>
      <c r="J78" s="28">
        <v>1800000</v>
      </c>
      <c r="K78" s="15">
        <v>1800000</v>
      </c>
      <c r="L78" s="28">
        <v>1800000</v>
      </c>
      <c r="M78" s="28">
        <v>1800000</v>
      </c>
      <c r="N78" s="15">
        <v>1800000</v>
      </c>
      <c r="O78" s="15">
        <v>1800000</v>
      </c>
      <c r="P78" s="29">
        <v>1800000</v>
      </c>
      <c r="Q78" s="47">
        <f t="shared" si="0"/>
        <v>21600000</v>
      </c>
      <c r="R78" s="48"/>
      <c r="S78" s="49">
        <f t="shared" si="1"/>
        <v>1800000</v>
      </c>
      <c r="T78" s="50"/>
      <c r="U78" s="51"/>
      <c r="V78" s="52"/>
    </row>
    <row r="79" spans="1:22" s="2" customFormat="1" ht="33.75" x14ac:dyDescent="0.25">
      <c r="A79" s="45">
        <v>66</v>
      </c>
      <c r="B79" s="13">
        <v>733019</v>
      </c>
      <c r="C79" s="14" t="s">
        <v>82</v>
      </c>
      <c r="D79" s="46" t="s">
        <v>159</v>
      </c>
      <c r="E79" s="15">
        <v>2000000</v>
      </c>
      <c r="F79" s="28">
        <v>2000000</v>
      </c>
      <c r="G79" s="28">
        <f>2000000+400000</f>
        <v>2400000</v>
      </c>
      <c r="H79" s="28">
        <v>2000000</v>
      </c>
      <c r="I79" s="28">
        <v>2000000</v>
      </c>
      <c r="J79" s="28">
        <v>2000000</v>
      </c>
      <c r="K79" s="15">
        <v>2000000</v>
      </c>
      <c r="L79" s="28">
        <v>2000000</v>
      </c>
      <c r="M79" s="28">
        <v>2000000</v>
      </c>
      <c r="N79" s="15">
        <v>2000000</v>
      </c>
      <c r="O79" s="15">
        <v>2000000</v>
      </c>
      <c r="P79" s="29">
        <v>2000000</v>
      </c>
      <c r="Q79" s="47">
        <f t="shared" ref="Q79:Q89" si="2">SUM(E79:P79)</f>
        <v>24400000</v>
      </c>
      <c r="R79" s="48"/>
      <c r="S79" s="49">
        <f t="shared" ref="S79:S89" si="3">(Q79/12)-R79</f>
        <v>2033333.3333333333</v>
      </c>
      <c r="T79" s="50"/>
      <c r="U79" s="51"/>
      <c r="V79" s="52"/>
    </row>
    <row r="80" spans="1:22" s="2" customFormat="1" ht="33.75" x14ac:dyDescent="0.25">
      <c r="A80" s="45">
        <v>67</v>
      </c>
      <c r="B80" s="13">
        <v>3407967</v>
      </c>
      <c r="C80" s="14" t="s">
        <v>83</v>
      </c>
      <c r="D80" s="46" t="s">
        <v>146</v>
      </c>
      <c r="E80" s="15">
        <v>2000000</v>
      </c>
      <c r="F80" s="28">
        <v>2000000</v>
      </c>
      <c r="G80" s="28">
        <v>2000000</v>
      </c>
      <c r="H80" s="28">
        <v>2000000</v>
      </c>
      <c r="I80" s="28">
        <v>2000000</v>
      </c>
      <c r="J80" s="28">
        <v>2000000</v>
      </c>
      <c r="K80" s="15">
        <v>2000000</v>
      </c>
      <c r="L80" s="28">
        <v>2000000</v>
      </c>
      <c r="M80" s="28">
        <v>2000000</v>
      </c>
      <c r="N80" s="15">
        <v>2000000</v>
      </c>
      <c r="O80" s="15">
        <v>2000000</v>
      </c>
      <c r="P80" s="29">
        <v>2000000</v>
      </c>
      <c r="Q80" s="47">
        <f t="shared" si="2"/>
        <v>24000000</v>
      </c>
      <c r="R80" s="48"/>
      <c r="S80" s="49">
        <f t="shared" si="3"/>
        <v>2000000</v>
      </c>
      <c r="T80" s="50"/>
      <c r="U80" s="51"/>
      <c r="V80" s="52"/>
    </row>
    <row r="81" spans="1:22" s="2" customFormat="1" ht="22.5" x14ac:dyDescent="0.25">
      <c r="A81" s="45">
        <v>68</v>
      </c>
      <c r="B81" s="10">
        <v>2424439</v>
      </c>
      <c r="C81" s="14" t="s">
        <v>84</v>
      </c>
      <c r="D81" s="46" t="s">
        <v>160</v>
      </c>
      <c r="E81" s="15">
        <v>2000000</v>
      </c>
      <c r="F81" s="28">
        <v>2000000</v>
      </c>
      <c r="G81" s="28">
        <v>2000000</v>
      </c>
      <c r="H81" s="28">
        <v>2000000</v>
      </c>
      <c r="I81" s="28">
        <v>2000000</v>
      </c>
      <c r="J81" s="28">
        <v>2000000</v>
      </c>
      <c r="K81" s="15">
        <v>2000000</v>
      </c>
      <c r="L81" s="28">
        <v>2000000</v>
      </c>
      <c r="M81" s="28">
        <v>2000000</v>
      </c>
      <c r="N81" s="15">
        <v>2000000</v>
      </c>
      <c r="O81" s="15">
        <v>2000000</v>
      </c>
      <c r="P81" s="29">
        <v>2000000</v>
      </c>
      <c r="Q81" s="47">
        <f t="shared" si="2"/>
        <v>24000000</v>
      </c>
      <c r="R81" s="48"/>
      <c r="S81" s="49">
        <f t="shared" si="3"/>
        <v>2000000</v>
      </c>
      <c r="T81" s="50"/>
      <c r="U81" s="51"/>
      <c r="V81" s="52"/>
    </row>
    <row r="82" spans="1:22" s="2" customFormat="1" ht="33.75" x14ac:dyDescent="0.25">
      <c r="A82" s="45">
        <v>69</v>
      </c>
      <c r="B82" s="21">
        <v>6172968</v>
      </c>
      <c r="C82" s="22" t="s">
        <v>85</v>
      </c>
      <c r="D82" s="46" t="s">
        <v>161</v>
      </c>
      <c r="E82" s="15">
        <v>900000</v>
      </c>
      <c r="F82" s="28">
        <v>900000</v>
      </c>
      <c r="G82" s="28">
        <v>900000</v>
      </c>
      <c r="H82" s="28">
        <v>900000</v>
      </c>
      <c r="I82" s="28">
        <v>900000</v>
      </c>
      <c r="J82" s="28">
        <v>900000</v>
      </c>
      <c r="K82" s="15">
        <v>900000</v>
      </c>
      <c r="L82" s="28">
        <v>900000</v>
      </c>
      <c r="M82" s="28">
        <v>0</v>
      </c>
      <c r="N82" s="15">
        <v>0</v>
      </c>
      <c r="O82" s="15">
        <v>0</v>
      </c>
      <c r="P82" s="29">
        <v>0</v>
      </c>
      <c r="Q82" s="47">
        <f t="shared" si="2"/>
        <v>7200000</v>
      </c>
      <c r="R82" s="48"/>
      <c r="S82" s="49">
        <f t="shared" si="3"/>
        <v>600000</v>
      </c>
      <c r="T82" s="50"/>
      <c r="U82" s="51"/>
      <c r="V82" s="52"/>
    </row>
    <row r="83" spans="1:22" s="2" customFormat="1" ht="33.75" x14ac:dyDescent="0.25">
      <c r="A83" s="45">
        <v>70</v>
      </c>
      <c r="B83" s="21">
        <v>4206347</v>
      </c>
      <c r="C83" s="22" t="s">
        <v>86</v>
      </c>
      <c r="D83" s="46" t="s">
        <v>162</v>
      </c>
      <c r="E83" s="15">
        <v>900000</v>
      </c>
      <c r="F83" s="28">
        <v>900000</v>
      </c>
      <c r="G83" s="28">
        <v>900000</v>
      </c>
      <c r="H83" s="28">
        <v>900000</v>
      </c>
      <c r="I83" s="28">
        <v>900000</v>
      </c>
      <c r="J83" s="28">
        <v>900000</v>
      </c>
      <c r="K83" s="15">
        <v>360000</v>
      </c>
      <c r="L83" s="28">
        <v>0</v>
      </c>
      <c r="M83" s="28">
        <v>0</v>
      </c>
      <c r="N83" s="15">
        <v>0</v>
      </c>
      <c r="O83" s="15">
        <v>0</v>
      </c>
      <c r="P83" s="29">
        <v>0</v>
      </c>
      <c r="Q83" s="47">
        <f t="shared" si="2"/>
        <v>5760000</v>
      </c>
      <c r="R83" s="48"/>
      <c r="S83" s="49">
        <f t="shared" si="3"/>
        <v>480000</v>
      </c>
      <c r="T83" s="50"/>
      <c r="U83" s="51"/>
      <c r="V83" s="52"/>
    </row>
    <row r="84" spans="1:22" s="2" customFormat="1" ht="33.75" x14ac:dyDescent="0.25">
      <c r="A84" s="45">
        <v>71</v>
      </c>
      <c r="B84" s="23">
        <v>2844625</v>
      </c>
      <c r="C84" s="22" t="s">
        <v>87</v>
      </c>
      <c r="D84" s="46" t="s">
        <v>163</v>
      </c>
      <c r="E84" s="15">
        <v>1200000</v>
      </c>
      <c r="F84" s="28">
        <v>1200000</v>
      </c>
      <c r="G84" s="28">
        <v>1200000</v>
      </c>
      <c r="H84" s="28">
        <v>1200000</v>
      </c>
      <c r="I84" s="28">
        <v>1200000</v>
      </c>
      <c r="J84" s="28">
        <v>1200000</v>
      </c>
      <c r="K84" s="15">
        <v>1200000</v>
      </c>
      <c r="L84" s="28">
        <v>1200000</v>
      </c>
      <c r="M84" s="28">
        <v>0</v>
      </c>
      <c r="N84" s="15">
        <v>0</v>
      </c>
      <c r="O84" s="15">
        <v>0</v>
      </c>
      <c r="P84" s="29">
        <v>0</v>
      </c>
      <c r="Q84" s="47">
        <f t="shared" si="2"/>
        <v>9600000</v>
      </c>
      <c r="R84" s="48"/>
      <c r="S84" s="49">
        <f t="shared" si="3"/>
        <v>800000</v>
      </c>
      <c r="T84" s="50"/>
      <c r="U84" s="51"/>
      <c r="V84" s="52"/>
    </row>
    <row r="85" spans="1:22" s="2" customFormat="1" ht="33.75" x14ac:dyDescent="0.25">
      <c r="A85" s="45">
        <v>72</v>
      </c>
      <c r="B85" s="23">
        <v>848505</v>
      </c>
      <c r="C85" s="22" t="s">
        <v>88</v>
      </c>
      <c r="D85" s="46" t="s">
        <v>164</v>
      </c>
      <c r="E85" s="15">
        <v>1300000</v>
      </c>
      <c r="F85" s="28">
        <v>1300000</v>
      </c>
      <c r="G85" s="28">
        <v>1300000</v>
      </c>
      <c r="H85" s="28">
        <v>1300000</v>
      </c>
      <c r="I85" s="28">
        <v>1300000</v>
      </c>
      <c r="J85" s="28">
        <v>1300000</v>
      </c>
      <c r="K85" s="15">
        <v>476666.66666666669</v>
      </c>
      <c r="L85" s="28">
        <v>0</v>
      </c>
      <c r="M85" s="28">
        <v>0</v>
      </c>
      <c r="N85" s="15">
        <v>0</v>
      </c>
      <c r="O85" s="15">
        <v>0</v>
      </c>
      <c r="P85" s="29">
        <v>0</v>
      </c>
      <c r="Q85" s="47">
        <f t="shared" si="2"/>
        <v>8276666.666666667</v>
      </c>
      <c r="R85" s="48"/>
      <c r="S85" s="49">
        <f t="shared" si="3"/>
        <v>689722.22222222225</v>
      </c>
      <c r="T85" s="50"/>
      <c r="U85" s="51"/>
      <c r="V85" s="52"/>
    </row>
    <row r="86" spans="1:22" s="2" customFormat="1" ht="45" x14ac:dyDescent="0.25">
      <c r="A86" s="45">
        <v>73</v>
      </c>
      <c r="B86" s="23">
        <v>4082069</v>
      </c>
      <c r="C86" s="24" t="s">
        <v>89</v>
      </c>
      <c r="D86" s="46" t="s">
        <v>165</v>
      </c>
      <c r="E86" s="15">
        <v>1300000</v>
      </c>
      <c r="F86" s="28">
        <v>1300000</v>
      </c>
      <c r="G86" s="28">
        <v>1300000</v>
      </c>
      <c r="H86" s="28">
        <v>1300000</v>
      </c>
      <c r="I86" s="28">
        <v>1300000</v>
      </c>
      <c r="J86" s="28">
        <v>1300000</v>
      </c>
      <c r="K86" s="15">
        <v>1300000</v>
      </c>
      <c r="L86" s="28">
        <v>1300000</v>
      </c>
      <c r="M86" s="28">
        <v>0</v>
      </c>
      <c r="N86" s="15">
        <v>0</v>
      </c>
      <c r="O86" s="15">
        <v>0</v>
      </c>
      <c r="P86" s="29">
        <v>0</v>
      </c>
      <c r="Q86" s="47">
        <f t="shared" si="2"/>
        <v>10400000</v>
      </c>
      <c r="R86" s="48"/>
      <c r="S86" s="49">
        <f t="shared" si="3"/>
        <v>866666.66666666663</v>
      </c>
      <c r="T86" s="50"/>
      <c r="U86" s="51"/>
      <c r="V86" s="52"/>
    </row>
    <row r="87" spans="1:22" s="2" customFormat="1" ht="45" x14ac:dyDescent="0.25">
      <c r="A87" s="45">
        <v>74</v>
      </c>
      <c r="B87" s="25">
        <v>5959858</v>
      </c>
      <c r="C87" s="22" t="s">
        <v>90</v>
      </c>
      <c r="D87" s="46" t="s">
        <v>166</v>
      </c>
      <c r="E87" s="28">
        <v>0</v>
      </c>
      <c r="F87" s="28">
        <v>0</v>
      </c>
      <c r="G87" s="55">
        <v>480000</v>
      </c>
      <c r="H87" s="53">
        <v>900000</v>
      </c>
      <c r="I87" s="53">
        <v>900000</v>
      </c>
      <c r="J87" s="53">
        <v>900000</v>
      </c>
      <c r="K87" s="15">
        <v>360000</v>
      </c>
      <c r="L87" s="28">
        <v>0</v>
      </c>
      <c r="M87" s="28">
        <v>900000</v>
      </c>
      <c r="N87" s="15">
        <v>0</v>
      </c>
      <c r="O87" s="15">
        <v>0</v>
      </c>
      <c r="P87" s="58">
        <v>0</v>
      </c>
      <c r="Q87" s="47">
        <f t="shared" si="2"/>
        <v>4440000</v>
      </c>
      <c r="R87" s="54"/>
      <c r="S87" s="49">
        <f t="shared" si="3"/>
        <v>370000</v>
      </c>
      <c r="T87" s="50"/>
      <c r="U87" s="51"/>
      <c r="V87" s="52"/>
    </row>
    <row r="88" spans="1:22" s="2" customFormat="1" x14ac:dyDescent="0.25">
      <c r="A88" s="45">
        <v>75</v>
      </c>
      <c r="B88" s="25">
        <v>3287309</v>
      </c>
      <c r="C88" s="26" t="s">
        <v>91</v>
      </c>
      <c r="D88" s="46" t="s">
        <v>146</v>
      </c>
      <c r="E88" s="28">
        <v>0</v>
      </c>
      <c r="F88" s="28">
        <v>0</v>
      </c>
      <c r="G88" s="53">
        <v>0</v>
      </c>
      <c r="H88" s="53">
        <v>0</v>
      </c>
      <c r="I88" s="53">
        <v>1200000</v>
      </c>
      <c r="J88" s="53">
        <v>1200000</v>
      </c>
      <c r="K88" s="15">
        <v>1170000</v>
      </c>
      <c r="L88" s="15">
        <v>1170000</v>
      </c>
      <c r="M88" s="15">
        <v>1170000</v>
      </c>
      <c r="N88" s="55">
        <v>585000</v>
      </c>
      <c r="O88" s="55">
        <v>0</v>
      </c>
      <c r="P88" s="58">
        <v>0</v>
      </c>
      <c r="Q88" s="47">
        <f t="shared" si="2"/>
        <v>6495000</v>
      </c>
      <c r="R88" s="54"/>
      <c r="S88" s="49">
        <f t="shared" si="3"/>
        <v>541250</v>
      </c>
      <c r="T88" s="50"/>
      <c r="U88" s="51"/>
      <c r="V88" s="52"/>
    </row>
    <row r="89" spans="1:22" s="2" customFormat="1" ht="45" x14ac:dyDescent="0.25">
      <c r="A89" s="45">
        <v>76</v>
      </c>
      <c r="B89" s="27">
        <v>3452864</v>
      </c>
      <c r="C89" s="22" t="s">
        <v>92</v>
      </c>
      <c r="D89" s="46" t="s">
        <v>161</v>
      </c>
      <c r="E89" s="59">
        <v>0</v>
      </c>
      <c r="F89" s="53">
        <v>0</v>
      </c>
      <c r="G89" s="53">
        <v>0</v>
      </c>
      <c r="H89" s="53">
        <v>0</v>
      </c>
      <c r="I89" s="53">
        <v>0</v>
      </c>
      <c r="J89" s="53">
        <v>1200000</v>
      </c>
      <c r="K89" s="55">
        <v>80000</v>
      </c>
      <c r="L89" s="55">
        <v>0</v>
      </c>
      <c r="M89" s="55">
        <v>1200000</v>
      </c>
      <c r="N89" s="55">
        <v>1200000</v>
      </c>
      <c r="O89" s="55">
        <v>1200000</v>
      </c>
      <c r="P89" s="58">
        <v>0</v>
      </c>
      <c r="Q89" s="47">
        <f t="shared" si="2"/>
        <v>4880000</v>
      </c>
      <c r="R89" s="54"/>
      <c r="S89" s="49">
        <f t="shared" si="3"/>
        <v>406666.66666666669</v>
      </c>
      <c r="T89" s="50"/>
      <c r="U89" s="51"/>
      <c r="V89" s="52"/>
    </row>
    <row r="90" spans="1:22" ht="15.75" x14ac:dyDescent="0.3">
      <c r="A90" s="60" t="s">
        <v>167</v>
      </c>
      <c r="B90" s="61"/>
      <c r="C90" s="61"/>
      <c r="D90" s="62" t="s">
        <v>168</v>
      </c>
      <c r="E90" s="63">
        <f>SUM(E14:E89)</f>
        <v>69143333.333333343</v>
      </c>
      <c r="F90" s="63">
        <f t="shared" ref="F90:R90" si="4">SUM(F14:F89)</f>
        <v>77040000</v>
      </c>
      <c r="G90" s="63">
        <f t="shared" si="4"/>
        <v>80340000</v>
      </c>
      <c r="H90" s="63">
        <f t="shared" si="4"/>
        <v>80200000</v>
      </c>
      <c r="I90" s="63">
        <f t="shared" si="4"/>
        <v>83800000</v>
      </c>
      <c r="J90" s="63">
        <f t="shared" si="4"/>
        <v>86200000</v>
      </c>
      <c r="K90" s="63">
        <f t="shared" si="4"/>
        <v>73611666.666666672</v>
      </c>
      <c r="L90" s="63">
        <f t="shared" si="4"/>
        <v>67010000</v>
      </c>
      <c r="M90" s="63">
        <f t="shared" si="4"/>
        <v>72715000</v>
      </c>
      <c r="N90" s="63">
        <f t="shared" si="4"/>
        <v>72350000</v>
      </c>
      <c r="O90" s="63">
        <f t="shared" si="4"/>
        <v>74071666.666666672</v>
      </c>
      <c r="P90" s="63">
        <f t="shared" si="4"/>
        <v>75206667</v>
      </c>
      <c r="Q90" s="63">
        <f t="shared" si="4"/>
        <v>911688333.66666663</v>
      </c>
      <c r="R90" s="63">
        <f t="shared" si="4"/>
        <v>1350000</v>
      </c>
      <c r="S90" s="64">
        <f>SUM(S14:S89)</f>
        <v>74624027.805555567</v>
      </c>
      <c r="T90" s="65"/>
    </row>
    <row r="91" spans="1:22" ht="15.75" x14ac:dyDescent="0.3">
      <c r="A91" s="66"/>
      <c r="B91" s="66"/>
      <c r="C91" s="66"/>
      <c r="D91" s="66"/>
      <c r="E91" s="67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/>
      <c r="R91" s="68"/>
      <c r="S91" s="68"/>
      <c r="T91" s="70"/>
    </row>
    <row r="92" spans="1:22" x14ac:dyDescent="0.25">
      <c r="A92" s="71"/>
      <c r="B92" s="71"/>
      <c r="C92" s="71"/>
      <c r="D92" s="71"/>
      <c r="E92" s="72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4"/>
      <c r="R92" s="73"/>
      <c r="S92" s="73"/>
      <c r="T92" s="65"/>
    </row>
    <row r="93" spans="1:22" x14ac:dyDescent="0.25">
      <c r="B93" s="150"/>
      <c r="C93" s="150"/>
      <c r="D93" s="75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</row>
    <row r="94" spans="1:22" x14ac:dyDescent="0.25">
      <c r="B94" s="76" t="s">
        <v>169</v>
      </c>
      <c r="C94" s="77"/>
      <c r="D94" s="78"/>
      <c r="F94" s="79"/>
      <c r="G94" s="79"/>
      <c r="H94" s="79"/>
      <c r="I94" s="79"/>
      <c r="L94" s="79"/>
      <c r="M94" s="79"/>
      <c r="N94" s="79"/>
      <c r="O94" s="79"/>
      <c r="P94" s="79"/>
      <c r="R94" s="80"/>
      <c r="S94" s="79" t="s">
        <v>170</v>
      </c>
      <c r="T94" s="79"/>
    </row>
    <row r="95" spans="1:22" x14ac:dyDescent="0.25">
      <c r="A95" s="81"/>
      <c r="B95" s="82"/>
      <c r="D95" s="78"/>
    </row>
    <row r="96" spans="1:22" x14ac:dyDescent="0.25">
      <c r="A96" s="81"/>
      <c r="B96" s="82"/>
      <c r="D96" s="82"/>
    </row>
    <row r="97" spans="1:22" x14ac:dyDescent="0.25"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3"/>
      <c r="R97" s="81"/>
      <c r="S97" s="81"/>
    </row>
    <row r="99" spans="1:22" s="82" customFormat="1" x14ac:dyDescent="0.25">
      <c r="B99" s="84"/>
      <c r="C99" s="152" t="s">
        <v>171</v>
      </c>
      <c r="D99" s="152"/>
      <c r="F99" s="85"/>
      <c r="G99" s="86"/>
      <c r="J99" s="152" t="s">
        <v>172</v>
      </c>
      <c r="K99" s="152"/>
      <c r="L99" s="152"/>
      <c r="M99" s="87"/>
      <c r="N99" s="87"/>
      <c r="O99" s="87"/>
      <c r="P99" s="87"/>
      <c r="Q99" s="31"/>
      <c r="R99" s="87" t="s">
        <v>173</v>
      </c>
      <c r="S99" s="87"/>
      <c r="U99" s="33"/>
      <c r="V99" s="33"/>
    </row>
    <row r="100" spans="1:22" s="32" customFormat="1" x14ac:dyDescent="0.25">
      <c r="B100" s="81"/>
      <c r="C100" s="153" t="s">
        <v>174</v>
      </c>
      <c r="D100" s="153"/>
      <c r="G100" s="88"/>
      <c r="J100" s="153" t="s">
        <v>175</v>
      </c>
      <c r="K100" s="153"/>
      <c r="L100" s="153"/>
      <c r="M100" s="89"/>
      <c r="N100" s="89"/>
      <c r="O100" s="89"/>
      <c r="P100" s="89"/>
      <c r="Q100" s="31"/>
      <c r="R100" s="89" t="s">
        <v>176</v>
      </c>
      <c r="S100" s="89"/>
      <c r="U100" s="90"/>
      <c r="V100" s="90"/>
    </row>
    <row r="101" spans="1:22" x14ac:dyDescent="0.25">
      <c r="C101" s="91"/>
      <c r="D101" s="1"/>
      <c r="E101" s="91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3"/>
      <c r="R101" s="94"/>
      <c r="S101" s="92"/>
    </row>
    <row r="103" spans="1:22" x14ac:dyDescent="0.25">
      <c r="B103" s="30" t="s">
        <v>177</v>
      </c>
    </row>
    <row r="104" spans="1:22" s="104" customFormat="1" ht="45" x14ac:dyDescent="0.25">
      <c r="A104" s="95">
        <v>37</v>
      </c>
      <c r="B104" s="96">
        <v>3505663</v>
      </c>
      <c r="C104" s="97" t="s">
        <v>178</v>
      </c>
      <c r="D104" s="46" t="s">
        <v>124</v>
      </c>
      <c r="E104" s="98">
        <v>1100000</v>
      </c>
      <c r="F104" s="98">
        <v>1100000</v>
      </c>
      <c r="G104" s="98">
        <v>1100000</v>
      </c>
      <c r="H104" s="98">
        <v>1100000</v>
      </c>
      <c r="I104" s="98">
        <v>1100000</v>
      </c>
      <c r="J104" s="98">
        <v>1100000</v>
      </c>
      <c r="K104" s="98">
        <v>440000</v>
      </c>
      <c r="L104" s="98">
        <v>1100000</v>
      </c>
      <c r="M104" s="98">
        <v>1100000</v>
      </c>
      <c r="N104" s="98">
        <v>1100000</v>
      </c>
      <c r="O104" s="98">
        <v>1100000</v>
      </c>
      <c r="P104" s="98">
        <v>1100000</v>
      </c>
      <c r="Q104" s="47">
        <f>SUM(E104:P104)</f>
        <v>12540000</v>
      </c>
      <c r="R104" s="99"/>
      <c r="S104" s="100">
        <f>(Q104/12)-R104</f>
        <v>1045000</v>
      </c>
      <c r="T104" s="101"/>
      <c r="U104" s="102"/>
      <c r="V104" s="103"/>
    </row>
    <row r="105" spans="1:22" s="104" customFormat="1" ht="45" x14ac:dyDescent="0.25">
      <c r="A105" s="105">
        <v>74</v>
      </c>
      <c r="B105" s="106">
        <v>3560391</v>
      </c>
      <c r="C105" s="107" t="s">
        <v>179</v>
      </c>
      <c r="D105" s="108" t="s">
        <v>180</v>
      </c>
      <c r="E105" s="109">
        <v>1600000</v>
      </c>
      <c r="F105" s="109">
        <v>2000000</v>
      </c>
      <c r="G105" s="109">
        <v>2000000</v>
      </c>
      <c r="H105" s="109">
        <v>2000000</v>
      </c>
      <c r="I105" s="109">
        <v>2000000</v>
      </c>
      <c r="J105" s="109">
        <v>2000000</v>
      </c>
      <c r="K105" s="109">
        <v>1500000</v>
      </c>
      <c r="L105" s="109">
        <v>1500000</v>
      </c>
      <c r="M105" s="109">
        <v>1500000</v>
      </c>
      <c r="N105" s="109">
        <v>1500000</v>
      </c>
      <c r="O105" s="109">
        <v>1500000</v>
      </c>
      <c r="P105" s="110">
        <v>1500000</v>
      </c>
      <c r="Q105" s="111">
        <f>SUM(E105:P105)</f>
        <v>20600000</v>
      </c>
      <c r="R105" s="112">
        <v>1716667</v>
      </c>
      <c r="S105" s="113">
        <f>(Q105/12)-R105</f>
        <v>-0.33333333325572312</v>
      </c>
      <c r="T105" s="114"/>
      <c r="U105" s="102"/>
      <c r="V105" s="103"/>
    </row>
    <row r="106" spans="1:22" s="123" customFormat="1" ht="15" customHeight="1" x14ac:dyDescent="0.25">
      <c r="A106" s="115"/>
      <c r="B106" s="154" t="s">
        <v>181</v>
      </c>
      <c r="C106" s="155"/>
      <c r="D106" s="155"/>
      <c r="E106" s="155"/>
      <c r="F106" s="15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7"/>
      <c r="Q106" s="118"/>
      <c r="R106" s="119"/>
      <c r="S106" s="116"/>
      <c r="T106" s="120"/>
      <c r="U106" s="121"/>
      <c r="V106" s="122"/>
    </row>
    <row r="107" spans="1:22" s="135" customFormat="1" ht="23.25" x14ac:dyDescent="0.25">
      <c r="A107" s="124">
        <v>39</v>
      </c>
      <c r="B107" s="125">
        <v>3781820</v>
      </c>
      <c r="C107" s="126" t="s">
        <v>182</v>
      </c>
      <c r="D107" s="127" t="s">
        <v>183</v>
      </c>
      <c r="E107" s="128">
        <v>900000</v>
      </c>
      <c r="F107" s="128">
        <v>1200000</v>
      </c>
      <c r="G107" s="128">
        <v>1200000</v>
      </c>
      <c r="H107" s="128">
        <v>1200000</v>
      </c>
      <c r="I107" s="128">
        <v>0</v>
      </c>
      <c r="J107" s="128">
        <v>0</v>
      </c>
      <c r="K107" s="128">
        <v>0</v>
      </c>
      <c r="L107" s="128">
        <v>0</v>
      </c>
      <c r="M107" s="128">
        <v>0</v>
      </c>
      <c r="N107" s="128">
        <v>0</v>
      </c>
      <c r="O107" s="128">
        <v>0</v>
      </c>
      <c r="P107" s="129">
        <v>0</v>
      </c>
      <c r="Q107" s="130">
        <f t="shared" ref="Q107:Q114" si="5">SUM(E107:P107)</f>
        <v>4500000</v>
      </c>
      <c r="R107" s="131"/>
      <c r="S107" s="128">
        <f t="shared" ref="S107:S114" si="6">(Q107/12)-R107</f>
        <v>375000</v>
      </c>
      <c r="T107" s="132"/>
      <c r="U107" s="133"/>
      <c r="V107" s="134"/>
    </row>
    <row r="108" spans="1:22" s="2" customFormat="1" ht="33.75" x14ac:dyDescent="0.25">
      <c r="A108" s="45">
        <v>69</v>
      </c>
      <c r="B108" s="21">
        <v>6184717</v>
      </c>
      <c r="C108" s="22" t="s">
        <v>184</v>
      </c>
      <c r="D108" s="46" t="s">
        <v>130</v>
      </c>
      <c r="E108" s="15">
        <v>500000</v>
      </c>
      <c r="F108" s="28">
        <v>500000</v>
      </c>
      <c r="G108" s="28">
        <v>500000</v>
      </c>
      <c r="H108" s="28">
        <v>500000</v>
      </c>
      <c r="I108" s="28">
        <v>500000</v>
      </c>
      <c r="J108" s="28">
        <v>500000</v>
      </c>
      <c r="K108" s="15">
        <v>200000</v>
      </c>
      <c r="L108" s="28">
        <v>0</v>
      </c>
      <c r="M108" s="28">
        <v>0</v>
      </c>
      <c r="N108" s="15">
        <v>0</v>
      </c>
      <c r="O108" s="15">
        <v>0</v>
      </c>
      <c r="P108" s="29">
        <v>0</v>
      </c>
      <c r="Q108" s="47">
        <f t="shared" si="5"/>
        <v>3200000</v>
      </c>
      <c r="R108" s="48"/>
      <c r="S108" s="49">
        <f t="shared" si="6"/>
        <v>266666.66666666669</v>
      </c>
      <c r="T108" s="50"/>
      <c r="U108" s="51"/>
      <c r="V108" s="52"/>
    </row>
    <row r="109" spans="1:22" s="2" customFormat="1" ht="22.5" x14ac:dyDescent="0.25">
      <c r="A109" s="45">
        <v>71</v>
      </c>
      <c r="B109" s="23">
        <v>4802337</v>
      </c>
      <c r="C109" s="22" t="s">
        <v>185</v>
      </c>
      <c r="D109" s="46" t="s">
        <v>186</v>
      </c>
      <c r="E109" s="15">
        <v>900000</v>
      </c>
      <c r="F109" s="28">
        <v>900000</v>
      </c>
      <c r="G109" s="28">
        <v>900000</v>
      </c>
      <c r="H109" s="28">
        <v>900000</v>
      </c>
      <c r="I109" s="28">
        <v>900000</v>
      </c>
      <c r="J109" s="28">
        <v>900000</v>
      </c>
      <c r="K109" s="15">
        <v>360000</v>
      </c>
      <c r="L109" s="28">
        <v>0</v>
      </c>
      <c r="M109" s="28">
        <v>0</v>
      </c>
      <c r="N109" s="15">
        <v>0</v>
      </c>
      <c r="O109" s="15">
        <v>0</v>
      </c>
      <c r="P109" s="29">
        <v>0</v>
      </c>
      <c r="Q109" s="47">
        <f t="shared" si="5"/>
        <v>5760000</v>
      </c>
      <c r="R109" s="48"/>
      <c r="S109" s="49">
        <f t="shared" si="6"/>
        <v>480000</v>
      </c>
      <c r="T109" s="50"/>
      <c r="U109" s="51"/>
      <c r="V109" s="52"/>
    </row>
    <row r="110" spans="1:22" s="2" customFormat="1" ht="33.75" x14ac:dyDescent="0.25">
      <c r="A110" s="45">
        <v>73</v>
      </c>
      <c r="B110" s="23">
        <v>4024916</v>
      </c>
      <c r="C110" s="22" t="s">
        <v>187</v>
      </c>
      <c r="D110" s="46" t="s">
        <v>188</v>
      </c>
      <c r="E110" s="15">
        <v>1200000</v>
      </c>
      <c r="F110" s="28">
        <v>1200000</v>
      </c>
      <c r="G110" s="28">
        <v>1200000</v>
      </c>
      <c r="H110" s="15">
        <v>1500000</v>
      </c>
      <c r="I110" s="28">
        <v>0</v>
      </c>
      <c r="J110" s="28">
        <v>0</v>
      </c>
      <c r="K110" s="15">
        <v>0</v>
      </c>
      <c r="L110" s="28">
        <v>0</v>
      </c>
      <c r="M110" s="28">
        <v>0</v>
      </c>
      <c r="N110" s="15">
        <v>0</v>
      </c>
      <c r="O110" s="15">
        <v>0</v>
      </c>
      <c r="P110" s="29">
        <v>0</v>
      </c>
      <c r="Q110" s="47">
        <f t="shared" si="5"/>
        <v>5100000</v>
      </c>
      <c r="R110" s="48"/>
      <c r="S110" s="49">
        <f t="shared" si="6"/>
        <v>425000</v>
      </c>
      <c r="T110" s="50"/>
      <c r="U110" s="51"/>
      <c r="V110" s="52"/>
    </row>
    <row r="111" spans="1:22" s="2" customFormat="1" ht="33.75" x14ac:dyDescent="0.25">
      <c r="A111" s="45">
        <v>74</v>
      </c>
      <c r="B111" s="21">
        <v>3018267</v>
      </c>
      <c r="C111" s="22" t="s">
        <v>94</v>
      </c>
      <c r="D111" s="46" t="s">
        <v>125</v>
      </c>
      <c r="E111" s="15">
        <v>1200000</v>
      </c>
      <c r="F111" s="28">
        <v>1200000</v>
      </c>
      <c r="G111" s="28">
        <v>1200000</v>
      </c>
      <c r="H111" s="28">
        <v>1200000</v>
      </c>
      <c r="I111" s="28">
        <v>1200000</v>
      </c>
      <c r="J111" s="28">
        <v>1200000</v>
      </c>
      <c r="K111" s="15">
        <v>480000</v>
      </c>
      <c r="L111" s="28">
        <v>0</v>
      </c>
      <c r="M111" s="28">
        <v>0</v>
      </c>
      <c r="N111" s="15">
        <v>0</v>
      </c>
      <c r="O111" s="15">
        <v>0</v>
      </c>
      <c r="P111" s="29">
        <v>0</v>
      </c>
      <c r="Q111" s="47">
        <f t="shared" si="5"/>
        <v>7680000</v>
      </c>
      <c r="R111" s="48"/>
      <c r="S111" s="49">
        <f t="shared" si="6"/>
        <v>640000</v>
      </c>
      <c r="T111" s="50"/>
      <c r="U111" s="51"/>
      <c r="V111" s="52"/>
    </row>
    <row r="112" spans="1:22" s="2" customFormat="1" ht="45" x14ac:dyDescent="0.25">
      <c r="A112" s="45">
        <v>78</v>
      </c>
      <c r="B112" s="136">
        <v>4505930</v>
      </c>
      <c r="C112" s="137" t="s">
        <v>189</v>
      </c>
      <c r="D112" s="46" t="s">
        <v>190</v>
      </c>
      <c r="E112" s="15">
        <v>270000</v>
      </c>
      <c r="F112" s="28">
        <v>900000</v>
      </c>
      <c r="G112" s="28">
        <v>900000</v>
      </c>
      <c r="H112" s="28">
        <v>900000</v>
      </c>
      <c r="I112" s="28">
        <v>900000</v>
      </c>
      <c r="J112" s="28">
        <v>900000</v>
      </c>
      <c r="K112" s="15">
        <v>900000</v>
      </c>
      <c r="L112" s="28">
        <v>900000</v>
      </c>
      <c r="M112" s="28">
        <v>0</v>
      </c>
      <c r="N112" s="15">
        <v>0</v>
      </c>
      <c r="O112" s="15">
        <v>0</v>
      </c>
      <c r="P112" s="29">
        <v>0</v>
      </c>
      <c r="Q112" s="47">
        <f t="shared" si="5"/>
        <v>6570000</v>
      </c>
      <c r="R112" s="48"/>
      <c r="S112" s="49">
        <f t="shared" si="6"/>
        <v>547500</v>
      </c>
      <c r="T112" s="50"/>
      <c r="U112" s="51"/>
      <c r="V112" s="52"/>
    </row>
    <row r="113" spans="1:22" s="2" customFormat="1" ht="33.75" x14ac:dyDescent="0.25">
      <c r="A113" s="45">
        <v>79</v>
      </c>
      <c r="B113" s="138">
        <v>3463903</v>
      </c>
      <c r="C113" s="137" t="s">
        <v>93</v>
      </c>
      <c r="D113" s="46" t="s">
        <v>146</v>
      </c>
      <c r="E113" s="15">
        <v>0</v>
      </c>
      <c r="F113" s="28">
        <v>0</v>
      </c>
      <c r="G113" s="28">
        <v>0</v>
      </c>
      <c r="H113" s="28">
        <v>1000000</v>
      </c>
      <c r="I113" s="28">
        <v>1200000</v>
      </c>
      <c r="J113" s="28">
        <v>1200000</v>
      </c>
      <c r="K113" s="15">
        <v>480000</v>
      </c>
      <c r="L113" s="28">
        <v>0</v>
      </c>
      <c r="M113" s="28">
        <v>0</v>
      </c>
      <c r="N113" s="15">
        <v>0</v>
      </c>
      <c r="O113" s="15">
        <v>0</v>
      </c>
      <c r="P113" s="29">
        <v>0</v>
      </c>
      <c r="Q113" s="47">
        <f t="shared" si="5"/>
        <v>3880000</v>
      </c>
      <c r="R113" s="48"/>
      <c r="S113" s="49">
        <f t="shared" si="6"/>
        <v>323333.33333333331</v>
      </c>
      <c r="T113" s="50"/>
      <c r="U113" s="51"/>
      <c r="V113" s="52"/>
    </row>
    <row r="114" spans="1:22" s="2" customFormat="1" ht="45" x14ac:dyDescent="0.25">
      <c r="A114" s="45">
        <v>80</v>
      </c>
      <c r="B114" s="25">
        <v>3218303</v>
      </c>
      <c r="C114" s="22" t="s">
        <v>191</v>
      </c>
      <c r="D114" s="46" t="s">
        <v>132</v>
      </c>
      <c r="E114" s="15">
        <v>0</v>
      </c>
      <c r="F114" s="28">
        <v>0</v>
      </c>
      <c r="G114" s="28">
        <v>0</v>
      </c>
      <c r="H114" s="28">
        <v>1080000</v>
      </c>
      <c r="I114" s="28">
        <v>1200000</v>
      </c>
      <c r="J114" s="28">
        <v>1200000</v>
      </c>
      <c r="K114" s="15">
        <v>480000</v>
      </c>
      <c r="L114" s="28">
        <v>0</v>
      </c>
      <c r="M114" s="28">
        <v>0</v>
      </c>
      <c r="N114" s="15">
        <v>0</v>
      </c>
      <c r="O114" s="15">
        <v>0</v>
      </c>
      <c r="P114" s="29">
        <v>0</v>
      </c>
      <c r="Q114" s="47">
        <f t="shared" si="5"/>
        <v>3960000</v>
      </c>
      <c r="R114" s="48"/>
      <c r="S114" s="49">
        <f t="shared" si="6"/>
        <v>330000</v>
      </c>
      <c r="T114" s="50"/>
      <c r="U114" s="51"/>
      <c r="V114" s="52"/>
    </row>
  </sheetData>
  <conditionalFormatting sqref="B89 B105:B106 C105 B78:C79 B63:C63">
    <cfRule type="containsText" dxfId="3" priority="2" operator="containsText" text="COBRO">
      <formula>NOT(ISERROR(SEARCH("COBRO",B63)))</formula>
    </cfRule>
  </conditionalFormatting>
  <conditionalFormatting sqref="B89 B105:B106 C105 B78:C79 B63:C63">
    <cfRule type="containsText" dxfId="2" priority="1" operator="containsText" text="NO COBRO">
      <formula>NOT(ISERROR(SEARCH("NO COBRO",B63)))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Y78"/>
  <sheetViews>
    <sheetView topLeftCell="A64" workbookViewId="0">
      <selection activeCell="O13" sqref="O13"/>
    </sheetView>
  </sheetViews>
  <sheetFormatPr baseColWidth="10" defaultRowHeight="15.75" x14ac:dyDescent="0.25"/>
  <cols>
    <col min="1" max="1" width="5" customWidth="1"/>
    <col min="5" max="5" width="11.42578125" style="32"/>
    <col min="18" max="18" width="11.42578125" style="162"/>
    <col min="19" max="19" width="11.42578125" style="163"/>
  </cols>
  <sheetData>
    <row r="5" spans="1:22" ht="18.75" x14ac:dyDescent="0.25">
      <c r="B5" s="164" t="s">
        <v>193</v>
      </c>
      <c r="C5" s="139" t="s">
        <v>194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65"/>
      <c r="U5" s="165"/>
      <c r="V5" s="165"/>
    </row>
    <row r="6" spans="1:22" ht="18.75" x14ac:dyDescent="0.2"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39"/>
      <c r="R6" s="166"/>
      <c r="S6" s="167"/>
      <c r="T6" s="165"/>
      <c r="U6" s="165"/>
      <c r="V6" s="165"/>
    </row>
    <row r="7" spans="1:22" ht="18.75" x14ac:dyDescent="0.2">
      <c r="C7" s="168" t="s">
        <v>97</v>
      </c>
      <c r="D7" s="169" t="s">
        <v>98</v>
      </c>
      <c r="E7" s="165"/>
      <c r="G7" s="170"/>
      <c r="H7" s="170"/>
      <c r="I7" s="170"/>
      <c r="J7" s="170"/>
      <c r="K7" s="170"/>
      <c r="L7" s="170"/>
      <c r="M7" s="170"/>
      <c r="N7" s="170"/>
      <c r="O7" s="170"/>
      <c r="P7" s="171">
        <v>45000</v>
      </c>
      <c r="Q7" s="139"/>
      <c r="R7" s="166"/>
      <c r="S7" s="167"/>
      <c r="T7" s="165"/>
      <c r="U7" s="165"/>
    </row>
    <row r="8" spans="1:22" ht="18.75" x14ac:dyDescent="0.2">
      <c r="C8" s="168" t="s">
        <v>99</v>
      </c>
      <c r="D8" s="169" t="s">
        <v>100</v>
      </c>
      <c r="E8" s="165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39"/>
      <c r="R8" s="166"/>
      <c r="S8" s="167"/>
      <c r="T8" s="165"/>
      <c r="U8" s="165"/>
    </row>
    <row r="9" spans="1:22" x14ac:dyDescent="0.25">
      <c r="C9" s="168" t="s">
        <v>101</v>
      </c>
      <c r="D9" s="169" t="s">
        <v>102</v>
      </c>
      <c r="E9" s="165"/>
      <c r="G9" s="170"/>
      <c r="H9" s="170"/>
      <c r="I9" s="170"/>
      <c r="J9" s="170"/>
      <c r="K9" s="170"/>
      <c r="L9" s="170"/>
      <c r="M9" s="170"/>
      <c r="N9" s="170"/>
      <c r="O9" s="170"/>
      <c r="P9" s="170"/>
    </row>
    <row r="10" spans="1:22" x14ac:dyDescent="0.25">
      <c r="D10" s="172"/>
      <c r="E10" s="165"/>
      <c r="F10" s="173"/>
      <c r="G10" s="170"/>
      <c r="H10" s="170"/>
      <c r="I10" s="170"/>
      <c r="J10" s="170"/>
      <c r="K10" s="170"/>
      <c r="L10" s="170"/>
      <c r="M10" s="170"/>
      <c r="N10" s="170"/>
      <c r="O10" s="170"/>
      <c r="P10" s="170"/>
    </row>
    <row r="12" spans="1:22" ht="47.25" x14ac:dyDescent="0.2">
      <c r="A12" s="174" t="s">
        <v>103</v>
      </c>
      <c r="B12" s="174" t="s">
        <v>195</v>
      </c>
      <c r="C12" s="174" t="s">
        <v>196</v>
      </c>
      <c r="D12" s="174" t="s">
        <v>197</v>
      </c>
      <c r="E12" s="174" t="s">
        <v>198</v>
      </c>
      <c r="F12" s="174" t="s">
        <v>199</v>
      </c>
      <c r="G12" s="174" t="s">
        <v>200</v>
      </c>
      <c r="H12" s="174" t="s">
        <v>201</v>
      </c>
      <c r="I12" s="174" t="s">
        <v>202</v>
      </c>
      <c r="J12" s="174" t="s">
        <v>203</v>
      </c>
      <c r="K12" s="174" t="s">
        <v>204</v>
      </c>
      <c r="L12" s="174" t="s">
        <v>205</v>
      </c>
      <c r="M12" s="174" t="s">
        <v>206</v>
      </c>
      <c r="N12" s="174" t="s">
        <v>207</v>
      </c>
      <c r="O12" s="174" t="s">
        <v>208</v>
      </c>
      <c r="P12" s="174" t="s">
        <v>209</v>
      </c>
      <c r="Q12" s="174" t="s">
        <v>108</v>
      </c>
      <c r="R12" s="175" t="s">
        <v>109</v>
      </c>
      <c r="S12" s="176" t="s">
        <v>110</v>
      </c>
      <c r="T12" s="174" t="s">
        <v>111</v>
      </c>
    </row>
    <row r="13" spans="1:22" s="135" customFormat="1" ht="33.75" x14ac:dyDescent="0.25">
      <c r="A13" s="177">
        <v>1</v>
      </c>
      <c r="B13" s="17">
        <v>757953</v>
      </c>
      <c r="C13" s="178" t="s">
        <v>210</v>
      </c>
      <c r="D13" s="179" t="s">
        <v>211</v>
      </c>
      <c r="E13" s="180">
        <v>1125000</v>
      </c>
      <c r="F13" s="180">
        <v>1260000</v>
      </c>
      <c r="G13" s="180">
        <v>1260000</v>
      </c>
      <c r="H13" s="180">
        <v>1350000</v>
      </c>
      <c r="I13" s="180">
        <v>1305000</v>
      </c>
      <c r="J13" s="180">
        <v>1350000</v>
      </c>
      <c r="K13" s="180">
        <v>450000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1">
        <f>SUM(E13:P13)</f>
        <v>8100000</v>
      </c>
      <c r="R13" s="182"/>
      <c r="S13" s="183">
        <f>(Q13/12)-R13</f>
        <v>675000</v>
      </c>
      <c r="T13" s="177"/>
    </row>
    <row r="14" spans="1:22" s="135" customFormat="1" ht="33.75" x14ac:dyDescent="0.25">
      <c r="A14" s="177">
        <v>2</v>
      </c>
      <c r="B14" s="184">
        <v>5160006</v>
      </c>
      <c r="C14" s="18" t="s">
        <v>212</v>
      </c>
      <c r="D14" s="179" t="s">
        <v>213</v>
      </c>
      <c r="E14" s="180">
        <v>585000</v>
      </c>
      <c r="F14" s="180">
        <v>1215000</v>
      </c>
      <c r="G14" s="180">
        <v>1125000</v>
      </c>
      <c r="H14" s="180">
        <v>1170000</v>
      </c>
      <c r="I14" s="180">
        <v>1215000</v>
      </c>
      <c r="J14" s="180">
        <v>1170000</v>
      </c>
      <c r="K14" s="180">
        <v>1170000</v>
      </c>
      <c r="L14" s="180">
        <v>1170000</v>
      </c>
      <c r="M14" s="180">
        <v>1215000</v>
      </c>
      <c r="N14" s="180">
        <v>1260000</v>
      </c>
      <c r="O14" s="180">
        <v>1305000</v>
      </c>
      <c r="P14" s="180">
        <f t="shared" ref="P14:P68" si="0">+$P$7*26</f>
        <v>1170000</v>
      </c>
      <c r="Q14" s="181">
        <f t="shared" ref="Q14:Q68" si="1">SUM(E14:P14)</f>
        <v>13770000</v>
      </c>
      <c r="R14" s="182"/>
      <c r="S14" s="183">
        <f t="shared" ref="S14:S68" si="2">(Q14/12)-R14</f>
        <v>1147500</v>
      </c>
      <c r="T14" s="185"/>
    </row>
    <row r="15" spans="1:22" s="135" customFormat="1" ht="22.5" x14ac:dyDescent="0.25">
      <c r="A15" s="177">
        <v>3</v>
      </c>
      <c r="B15" s="17">
        <v>1541667</v>
      </c>
      <c r="C15" s="18" t="s">
        <v>214</v>
      </c>
      <c r="D15" s="179" t="s">
        <v>213</v>
      </c>
      <c r="E15" s="180">
        <v>1260000</v>
      </c>
      <c r="F15" s="180">
        <v>1395000</v>
      </c>
      <c r="G15" s="180">
        <v>1350000</v>
      </c>
      <c r="H15" s="180">
        <v>1260000</v>
      </c>
      <c r="I15" s="180">
        <v>1350000</v>
      </c>
      <c r="J15" s="180">
        <v>1305000</v>
      </c>
      <c r="K15" s="180">
        <v>1395000</v>
      </c>
      <c r="L15" s="180">
        <v>1395000</v>
      </c>
      <c r="M15" s="180">
        <v>1350000</v>
      </c>
      <c r="N15" s="180">
        <v>1395000</v>
      </c>
      <c r="O15" s="180">
        <v>1305000</v>
      </c>
      <c r="P15" s="180">
        <f t="shared" si="0"/>
        <v>1170000</v>
      </c>
      <c r="Q15" s="181">
        <f t="shared" si="1"/>
        <v>15930000</v>
      </c>
      <c r="R15" s="182"/>
      <c r="S15" s="183">
        <f t="shared" si="2"/>
        <v>1327500</v>
      </c>
      <c r="T15" s="177"/>
    </row>
    <row r="16" spans="1:22" s="135" customFormat="1" ht="22.5" x14ac:dyDescent="0.25">
      <c r="A16" s="177">
        <v>4</v>
      </c>
      <c r="B16" s="17">
        <v>608751</v>
      </c>
      <c r="C16" s="18" t="s">
        <v>215</v>
      </c>
      <c r="D16" s="179" t="s">
        <v>149</v>
      </c>
      <c r="E16" s="180">
        <v>1395000</v>
      </c>
      <c r="F16" s="180">
        <v>1530000</v>
      </c>
      <c r="G16" s="180">
        <v>1755000</v>
      </c>
      <c r="H16" s="180">
        <v>1530000</v>
      </c>
      <c r="I16" s="180">
        <v>1665000</v>
      </c>
      <c r="J16" s="180">
        <v>1530000</v>
      </c>
      <c r="K16" s="180">
        <v>1620000</v>
      </c>
      <c r="L16" s="180">
        <v>1620000</v>
      </c>
      <c r="M16" s="180">
        <v>1530000</v>
      </c>
      <c r="N16" s="180">
        <v>1710000</v>
      </c>
      <c r="O16" s="180">
        <v>1530000</v>
      </c>
      <c r="P16" s="180">
        <f t="shared" si="0"/>
        <v>1170000</v>
      </c>
      <c r="Q16" s="181">
        <f t="shared" si="1"/>
        <v>18585000</v>
      </c>
      <c r="R16" s="182">
        <v>783750</v>
      </c>
      <c r="S16" s="183">
        <f t="shared" si="2"/>
        <v>765000</v>
      </c>
      <c r="T16" s="177"/>
    </row>
    <row r="17" spans="1:20" s="135" customFormat="1" ht="33.75" x14ac:dyDescent="0.25">
      <c r="A17" s="177">
        <v>5</v>
      </c>
      <c r="B17" s="17">
        <v>897267</v>
      </c>
      <c r="C17" s="18" t="s">
        <v>216</v>
      </c>
      <c r="D17" s="179" t="s">
        <v>217</v>
      </c>
      <c r="E17" s="180">
        <v>1250000</v>
      </c>
      <c r="F17" s="180">
        <v>1250000</v>
      </c>
      <c r="G17" s="180">
        <v>1250000</v>
      </c>
      <c r="H17" s="180">
        <v>1300000</v>
      </c>
      <c r="I17" s="180">
        <v>1300000</v>
      </c>
      <c r="J17" s="180">
        <v>1300000</v>
      </c>
      <c r="K17" s="180">
        <v>1300000</v>
      </c>
      <c r="L17" s="180">
        <v>1350000</v>
      </c>
      <c r="M17" s="180">
        <v>1300000</v>
      </c>
      <c r="N17" s="180">
        <v>1350000</v>
      </c>
      <c r="O17" s="180">
        <v>1300000</v>
      </c>
      <c r="P17" s="180">
        <f>50000*26</f>
        <v>1300000</v>
      </c>
      <c r="Q17" s="181">
        <f t="shared" si="1"/>
        <v>15550000</v>
      </c>
      <c r="R17" s="182"/>
      <c r="S17" s="183">
        <f t="shared" si="2"/>
        <v>1295833.3333333333</v>
      </c>
      <c r="T17" s="185"/>
    </row>
    <row r="18" spans="1:20" s="135" customFormat="1" ht="33.75" x14ac:dyDescent="0.25">
      <c r="A18" s="177">
        <v>6</v>
      </c>
      <c r="B18" s="186">
        <v>1310757</v>
      </c>
      <c r="C18" s="18" t="s">
        <v>218</v>
      </c>
      <c r="D18" s="179" t="s">
        <v>219</v>
      </c>
      <c r="E18" s="180">
        <v>1395000</v>
      </c>
      <c r="F18" s="180">
        <v>1125000</v>
      </c>
      <c r="G18" s="180">
        <v>1260000</v>
      </c>
      <c r="H18" s="180">
        <v>1305000</v>
      </c>
      <c r="I18" s="180">
        <v>1305000</v>
      </c>
      <c r="J18" s="180">
        <v>1305000</v>
      </c>
      <c r="K18" s="180">
        <v>1305000</v>
      </c>
      <c r="L18" s="180">
        <v>1350000</v>
      </c>
      <c r="M18" s="180">
        <v>1350000</v>
      </c>
      <c r="N18" s="180">
        <v>1260000</v>
      </c>
      <c r="O18" s="180">
        <v>1305000</v>
      </c>
      <c r="P18" s="180">
        <f t="shared" si="0"/>
        <v>1170000</v>
      </c>
      <c r="Q18" s="181">
        <f t="shared" si="1"/>
        <v>15435000</v>
      </c>
      <c r="R18" s="182"/>
      <c r="S18" s="183">
        <f t="shared" si="2"/>
        <v>1286250</v>
      </c>
      <c r="T18" s="185"/>
    </row>
    <row r="19" spans="1:20" s="135" customFormat="1" ht="33.75" x14ac:dyDescent="0.25">
      <c r="A19" s="177">
        <v>7</v>
      </c>
      <c r="B19" s="187">
        <v>1544009</v>
      </c>
      <c r="C19" s="18" t="s">
        <v>220</v>
      </c>
      <c r="D19" s="179" t="s">
        <v>221</v>
      </c>
      <c r="E19" s="180">
        <v>1350000</v>
      </c>
      <c r="F19" s="180">
        <v>1170000</v>
      </c>
      <c r="G19" s="180">
        <v>1215000</v>
      </c>
      <c r="H19" s="180">
        <v>1125000</v>
      </c>
      <c r="I19" s="180">
        <v>1170000</v>
      </c>
      <c r="J19" s="180">
        <v>1080000</v>
      </c>
      <c r="K19" s="180">
        <v>1260000</v>
      </c>
      <c r="L19" s="180">
        <v>1215000</v>
      </c>
      <c r="M19" s="180">
        <v>1215000</v>
      </c>
      <c r="N19" s="180">
        <v>1350000</v>
      </c>
      <c r="O19" s="180">
        <v>1170000</v>
      </c>
      <c r="P19" s="180">
        <f t="shared" si="0"/>
        <v>1170000</v>
      </c>
      <c r="Q19" s="181">
        <f t="shared" si="1"/>
        <v>14490000</v>
      </c>
      <c r="R19" s="182"/>
      <c r="S19" s="183">
        <f t="shared" si="2"/>
        <v>1207500</v>
      </c>
      <c r="T19" s="185"/>
    </row>
    <row r="20" spans="1:20" s="135" customFormat="1" ht="22.5" x14ac:dyDescent="0.25">
      <c r="A20" s="177">
        <v>8</v>
      </c>
      <c r="B20" s="17">
        <v>2847974</v>
      </c>
      <c r="C20" s="18" t="s">
        <v>222</v>
      </c>
      <c r="D20" s="179" t="s">
        <v>223</v>
      </c>
      <c r="E20" s="180">
        <v>1215000</v>
      </c>
      <c r="F20" s="180">
        <v>1125000</v>
      </c>
      <c r="G20" s="180">
        <v>1170000</v>
      </c>
      <c r="H20" s="180">
        <v>1170000</v>
      </c>
      <c r="I20" s="180">
        <v>1125000</v>
      </c>
      <c r="J20" s="180">
        <v>1215000</v>
      </c>
      <c r="K20" s="180">
        <v>1170000</v>
      </c>
      <c r="L20" s="180">
        <v>1125000</v>
      </c>
      <c r="M20" s="180">
        <v>1125000</v>
      </c>
      <c r="N20" s="180">
        <v>1080000</v>
      </c>
      <c r="O20" s="180">
        <v>1170000</v>
      </c>
      <c r="P20" s="180">
        <f t="shared" si="0"/>
        <v>1170000</v>
      </c>
      <c r="Q20" s="181">
        <f t="shared" si="1"/>
        <v>13860000</v>
      </c>
      <c r="R20" s="182"/>
      <c r="S20" s="183">
        <f t="shared" si="2"/>
        <v>1155000</v>
      </c>
      <c r="T20" s="185"/>
    </row>
    <row r="21" spans="1:20" s="135" customFormat="1" ht="45" x14ac:dyDescent="0.25">
      <c r="A21" s="177">
        <v>9</v>
      </c>
      <c r="B21" s="184">
        <v>1132880</v>
      </c>
      <c r="C21" s="18" t="s">
        <v>224</v>
      </c>
      <c r="D21" s="179" t="s">
        <v>213</v>
      </c>
      <c r="E21" s="180">
        <v>0</v>
      </c>
      <c r="F21" s="180">
        <v>0</v>
      </c>
      <c r="G21" s="180">
        <v>0</v>
      </c>
      <c r="H21" s="180">
        <v>1305000</v>
      </c>
      <c r="I21" s="180">
        <v>1395000</v>
      </c>
      <c r="J21" s="180">
        <v>1350000</v>
      </c>
      <c r="K21" s="180">
        <v>1395000</v>
      </c>
      <c r="L21" s="180">
        <v>1395000</v>
      </c>
      <c r="M21" s="180">
        <v>1350000</v>
      </c>
      <c r="N21" s="180">
        <v>1395000</v>
      </c>
      <c r="O21" s="180">
        <v>1350000</v>
      </c>
      <c r="P21" s="180">
        <f t="shared" si="0"/>
        <v>1170000</v>
      </c>
      <c r="Q21" s="181">
        <f t="shared" si="1"/>
        <v>12105000</v>
      </c>
      <c r="R21" s="182"/>
      <c r="S21" s="183">
        <f t="shared" si="2"/>
        <v>1008750</v>
      </c>
      <c r="T21" s="185"/>
    </row>
    <row r="22" spans="1:20" s="135" customFormat="1" ht="45" x14ac:dyDescent="0.25">
      <c r="A22" s="177">
        <v>10</v>
      </c>
      <c r="B22" s="17">
        <v>2576068</v>
      </c>
      <c r="C22" s="18" t="s">
        <v>225</v>
      </c>
      <c r="D22" s="179" t="s">
        <v>213</v>
      </c>
      <c r="E22" s="180">
        <v>1125000</v>
      </c>
      <c r="F22" s="180">
        <v>1305000</v>
      </c>
      <c r="G22" s="180">
        <v>1305000</v>
      </c>
      <c r="H22" s="180">
        <v>1620000</v>
      </c>
      <c r="I22" s="180">
        <v>1755000</v>
      </c>
      <c r="J22" s="180">
        <v>1440000</v>
      </c>
      <c r="K22" s="180">
        <v>1215000</v>
      </c>
      <c r="L22" s="180">
        <v>1170000</v>
      </c>
      <c r="M22" s="180">
        <v>1170000</v>
      </c>
      <c r="N22" s="180">
        <v>1350000</v>
      </c>
      <c r="O22" s="180">
        <v>1170000</v>
      </c>
      <c r="P22" s="180">
        <f t="shared" si="0"/>
        <v>1170000</v>
      </c>
      <c r="Q22" s="181">
        <f t="shared" si="1"/>
        <v>15795000</v>
      </c>
      <c r="R22" s="182"/>
      <c r="S22" s="183">
        <f t="shared" si="2"/>
        <v>1316250</v>
      </c>
      <c r="T22" s="185"/>
    </row>
    <row r="23" spans="1:20" s="135" customFormat="1" ht="45" x14ac:dyDescent="0.25">
      <c r="A23" s="177">
        <v>11</v>
      </c>
      <c r="B23" s="19">
        <v>4681463</v>
      </c>
      <c r="C23" s="18" t="s">
        <v>226</v>
      </c>
      <c r="D23" s="179" t="s">
        <v>213</v>
      </c>
      <c r="E23" s="180">
        <v>945000</v>
      </c>
      <c r="F23" s="180">
        <v>1305000</v>
      </c>
      <c r="G23" s="180">
        <v>1440000</v>
      </c>
      <c r="H23" s="180">
        <v>1260000</v>
      </c>
      <c r="I23" s="180">
        <v>1305000</v>
      </c>
      <c r="J23" s="180">
        <v>1215000</v>
      </c>
      <c r="K23" s="180">
        <v>1260000</v>
      </c>
      <c r="L23" s="180">
        <v>1170000</v>
      </c>
      <c r="M23" s="180">
        <v>1215000</v>
      </c>
      <c r="N23" s="180">
        <v>1125000</v>
      </c>
      <c r="O23" s="180">
        <v>1170000</v>
      </c>
      <c r="P23" s="180">
        <f t="shared" si="0"/>
        <v>1170000</v>
      </c>
      <c r="Q23" s="181">
        <f t="shared" si="1"/>
        <v>14580000</v>
      </c>
      <c r="R23" s="182"/>
      <c r="S23" s="183">
        <f t="shared" si="2"/>
        <v>1215000</v>
      </c>
      <c r="T23" s="185"/>
    </row>
    <row r="24" spans="1:20" s="135" customFormat="1" ht="22.5" x14ac:dyDescent="0.25">
      <c r="A24" s="177">
        <v>12</v>
      </c>
      <c r="B24" s="19">
        <v>5710012</v>
      </c>
      <c r="C24" s="18" t="s">
        <v>227</v>
      </c>
      <c r="D24" s="179" t="s">
        <v>213</v>
      </c>
      <c r="E24" s="180">
        <v>540000</v>
      </c>
      <c r="F24" s="180">
        <v>1260000</v>
      </c>
      <c r="G24" s="180">
        <v>1215000</v>
      </c>
      <c r="H24" s="180">
        <v>1350000</v>
      </c>
      <c r="I24" s="180">
        <v>1350000</v>
      </c>
      <c r="J24" s="180">
        <v>1305000</v>
      </c>
      <c r="K24" s="180">
        <v>1395000</v>
      </c>
      <c r="L24" s="180">
        <v>1395000</v>
      </c>
      <c r="M24" s="180">
        <v>1350000</v>
      </c>
      <c r="N24" s="180">
        <v>1395000</v>
      </c>
      <c r="O24" s="180">
        <v>1350000</v>
      </c>
      <c r="P24" s="180">
        <f t="shared" si="0"/>
        <v>1170000</v>
      </c>
      <c r="Q24" s="181">
        <f t="shared" si="1"/>
        <v>15075000</v>
      </c>
      <c r="R24" s="182"/>
      <c r="S24" s="183">
        <f t="shared" si="2"/>
        <v>1256250</v>
      </c>
      <c r="T24" s="185"/>
    </row>
    <row r="25" spans="1:20" s="135" customFormat="1" ht="22.5" x14ac:dyDescent="0.25">
      <c r="A25" s="177">
        <v>13</v>
      </c>
      <c r="B25" s="17">
        <v>1290552</v>
      </c>
      <c r="C25" s="18" t="s">
        <v>228</v>
      </c>
      <c r="D25" s="179" t="s">
        <v>219</v>
      </c>
      <c r="E25" s="180">
        <v>1395000</v>
      </c>
      <c r="F25" s="180">
        <v>1125000</v>
      </c>
      <c r="G25" s="180">
        <v>1125000</v>
      </c>
      <c r="H25" s="180">
        <v>1215000</v>
      </c>
      <c r="I25" s="180">
        <v>1260000</v>
      </c>
      <c r="J25" s="180">
        <v>1170000</v>
      </c>
      <c r="K25" s="180">
        <v>1215000</v>
      </c>
      <c r="L25" s="180">
        <v>1215000</v>
      </c>
      <c r="M25" s="180">
        <v>1260000</v>
      </c>
      <c r="N25" s="180">
        <v>1170000</v>
      </c>
      <c r="O25" s="180">
        <v>1215000</v>
      </c>
      <c r="P25" s="180">
        <f t="shared" si="0"/>
        <v>1170000</v>
      </c>
      <c r="Q25" s="181">
        <f t="shared" si="1"/>
        <v>14535000</v>
      </c>
      <c r="R25" s="182"/>
      <c r="S25" s="183">
        <f t="shared" si="2"/>
        <v>1211250</v>
      </c>
      <c r="T25" s="185"/>
    </row>
    <row r="26" spans="1:20" s="135" customFormat="1" ht="45" x14ac:dyDescent="0.25">
      <c r="A26" s="177">
        <v>14</v>
      </c>
      <c r="B26" s="184">
        <v>5334502</v>
      </c>
      <c r="C26" s="18" t="s">
        <v>229</v>
      </c>
      <c r="D26" s="179" t="s">
        <v>213</v>
      </c>
      <c r="E26" s="180"/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765000</v>
      </c>
      <c r="N26" s="180">
        <v>1125000</v>
      </c>
      <c r="O26" s="180">
        <v>1035000</v>
      </c>
      <c r="P26" s="180">
        <f t="shared" si="0"/>
        <v>1170000</v>
      </c>
      <c r="Q26" s="181">
        <f t="shared" si="1"/>
        <v>4095000</v>
      </c>
      <c r="R26" s="182"/>
      <c r="S26" s="183">
        <f t="shared" si="2"/>
        <v>341250</v>
      </c>
      <c r="T26" s="185"/>
    </row>
    <row r="27" spans="1:20" s="135" customFormat="1" ht="45" x14ac:dyDescent="0.25">
      <c r="A27" s="177">
        <v>15</v>
      </c>
      <c r="B27" s="17">
        <v>5904672</v>
      </c>
      <c r="C27" s="178" t="s">
        <v>230</v>
      </c>
      <c r="D27" s="179" t="s">
        <v>231</v>
      </c>
      <c r="E27" s="180">
        <v>1215000</v>
      </c>
      <c r="F27" s="180">
        <v>1035000</v>
      </c>
      <c r="G27" s="180">
        <v>990000</v>
      </c>
      <c r="H27" s="180">
        <v>1170000</v>
      </c>
      <c r="I27" s="180">
        <v>1125000</v>
      </c>
      <c r="J27" s="180">
        <v>1080000</v>
      </c>
      <c r="K27" s="180">
        <v>450000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  <c r="Q27" s="181">
        <f t="shared" si="1"/>
        <v>7065000</v>
      </c>
      <c r="R27" s="182">
        <v>551250</v>
      </c>
      <c r="S27" s="183">
        <f t="shared" si="2"/>
        <v>37500</v>
      </c>
      <c r="T27" s="185"/>
    </row>
    <row r="28" spans="1:20" s="135" customFormat="1" ht="22.5" x14ac:dyDescent="0.25">
      <c r="A28" s="177">
        <v>16</v>
      </c>
      <c r="B28" s="17">
        <v>660545</v>
      </c>
      <c r="C28" s="18" t="s">
        <v>232</v>
      </c>
      <c r="D28" s="179" t="s">
        <v>213</v>
      </c>
      <c r="E28" s="180">
        <v>0</v>
      </c>
      <c r="F28" s="180">
        <v>0</v>
      </c>
      <c r="G28" s="180">
        <v>765000</v>
      </c>
      <c r="H28" s="180">
        <v>1170000</v>
      </c>
      <c r="I28" s="180">
        <v>1215000</v>
      </c>
      <c r="J28" s="180">
        <v>1215000</v>
      </c>
      <c r="K28" s="180">
        <v>450000</v>
      </c>
      <c r="L28" s="180">
        <v>0</v>
      </c>
      <c r="M28" s="180">
        <v>1125000</v>
      </c>
      <c r="N28" s="180">
        <v>1305000</v>
      </c>
      <c r="O28" s="180">
        <v>1260000</v>
      </c>
      <c r="P28" s="180">
        <f t="shared" si="0"/>
        <v>1170000</v>
      </c>
      <c r="Q28" s="181">
        <f t="shared" si="1"/>
        <v>9675000</v>
      </c>
      <c r="R28" s="182"/>
      <c r="S28" s="183">
        <f t="shared" si="2"/>
        <v>806250</v>
      </c>
      <c r="T28" s="185"/>
    </row>
    <row r="29" spans="1:20" s="135" customFormat="1" ht="45" x14ac:dyDescent="0.25">
      <c r="A29" s="177">
        <v>17</v>
      </c>
      <c r="B29" s="19">
        <v>6817654</v>
      </c>
      <c r="C29" s="18" t="s">
        <v>233</v>
      </c>
      <c r="D29" s="179" t="s">
        <v>234</v>
      </c>
      <c r="E29" s="180">
        <v>990000</v>
      </c>
      <c r="F29" s="180">
        <v>1125000</v>
      </c>
      <c r="G29" s="180">
        <v>1080000</v>
      </c>
      <c r="H29" s="180">
        <v>1125000</v>
      </c>
      <c r="I29" s="180">
        <v>1170000</v>
      </c>
      <c r="J29" s="180">
        <v>1215000</v>
      </c>
      <c r="K29" s="180">
        <v>1350000</v>
      </c>
      <c r="L29" s="180">
        <v>1125000</v>
      </c>
      <c r="M29" s="180">
        <v>1170000</v>
      </c>
      <c r="N29" s="180">
        <v>1395000</v>
      </c>
      <c r="O29" s="180">
        <v>1215000</v>
      </c>
      <c r="P29" s="180">
        <f t="shared" si="0"/>
        <v>1170000</v>
      </c>
      <c r="Q29" s="181">
        <f t="shared" si="1"/>
        <v>14130000</v>
      </c>
      <c r="R29" s="182"/>
      <c r="S29" s="183">
        <f t="shared" si="2"/>
        <v>1177500</v>
      </c>
      <c r="T29" s="185"/>
    </row>
    <row r="30" spans="1:20" s="135" customFormat="1" ht="22.5" x14ac:dyDescent="0.25">
      <c r="A30" s="177">
        <v>18</v>
      </c>
      <c r="B30" s="17">
        <v>1762886</v>
      </c>
      <c r="C30" s="18" t="s">
        <v>235</v>
      </c>
      <c r="D30" s="179" t="s">
        <v>213</v>
      </c>
      <c r="E30" s="180">
        <v>1215000</v>
      </c>
      <c r="F30" s="180">
        <v>1215000</v>
      </c>
      <c r="G30" s="180">
        <v>1260000</v>
      </c>
      <c r="H30" s="180">
        <v>1260000</v>
      </c>
      <c r="I30" s="180">
        <v>1170000</v>
      </c>
      <c r="J30" s="180">
        <v>1215000</v>
      </c>
      <c r="K30" s="180">
        <v>1260000</v>
      </c>
      <c r="L30" s="180">
        <v>1305000</v>
      </c>
      <c r="M30" s="180">
        <v>1305000</v>
      </c>
      <c r="N30" s="180">
        <v>1395000</v>
      </c>
      <c r="O30" s="180">
        <v>1350000</v>
      </c>
      <c r="P30" s="180">
        <f t="shared" si="0"/>
        <v>1170000</v>
      </c>
      <c r="Q30" s="181">
        <f t="shared" si="1"/>
        <v>15120000</v>
      </c>
      <c r="R30" s="182"/>
      <c r="S30" s="183">
        <f t="shared" si="2"/>
        <v>1260000</v>
      </c>
      <c r="T30" s="185"/>
    </row>
    <row r="31" spans="1:20" s="135" customFormat="1" ht="33.75" x14ac:dyDescent="0.25">
      <c r="A31" s="177">
        <v>19</v>
      </c>
      <c r="B31" s="17">
        <v>2069204</v>
      </c>
      <c r="C31" s="18" t="s">
        <v>236</v>
      </c>
      <c r="D31" s="179" t="s">
        <v>223</v>
      </c>
      <c r="E31" s="180">
        <v>1215000</v>
      </c>
      <c r="F31" s="180">
        <v>1125000</v>
      </c>
      <c r="G31" s="180">
        <v>1170000</v>
      </c>
      <c r="H31" s="180">
        <v>1170000</v>
      </c>
      <c r="I31" s="180">
        <v>1170000</v>
      </c>
      <c r="J31" s="180">
        <v>1170000</v>
      </c>
      <c r="K31" s="180">
        <v>1125000</v>
      </c>
      <c r="L31" s="180">
        <v>1215000</v>
      </c>
      <c r="M31" s="180">
        <v>1170000</v>
      </c>
      <c r="N31" s="180">
        <v>1080000</v>
      </c>
      <c r="O31" s="180">
        <v>1170000</v>
      </c>
      <c r="P31" s="180">
        <f t="shared" si="0"/>
        <v>1170000</v>
      </c>
      <c r="Q31" s="181">
        <f t="shared" si="1"/>
        <v>13950000</v>
      </c>
      <c r="R31" s="182"/>
      <c r="S31" s="183">
        <f t="shared" si="2"/>
        <v>1162500</v>
      </c>
      <c r="T31" s="185"/>
    </row>
    <row r="32" spans="1:20" s="135" customFormat="1" ht="33.75" x14ac:dyDescent="0.25">
      <c r="A32" s="177">
        <v>20</v>
      </c>
      <c r="B32" s="188">
        <v>929342</v>
      </c>
      <c r="C32" s="18" t="s">
        <v>237</v>
      </c>
      <c r="D32" s="179" t="s">
        <v>213</v>
      </c>
      <c r="E32" s="180">
        <v>1305000</v>
      </c>
      <c r="F32" s="180">
        <v>1305000</v>
      </c>
      <c r="G32" s="180">
        <v>1350000</v>
      </c>
      <c r="H32" s="180">
        <v>1305000</v>
      </c>
      <c r="I32" s="180">
        <v>1395000</v>
      </c>
      <c r="J32" s="180">
        <v>1350000</v>
      </c>
      <c r="K32" s="180">
        <v>1395000</v>
      </c>
      <c r="L32" s="180">
        <v>1395000</v>
      </c>
      <c r="M32" s="180">
        <v>1350000</v>
      </c>
      <c r="N32" s="180">
        <v>1395000</v>
      </c>
      <c r="O32" s="180">
        <v>1350000</v>
      </c>
      <c r="P32" s="180">
        <f t="shared" si="0"/>
        <v>1170000</v>
      </c>
      <c r="Q32" s="181">
        <f t="shared" si="1"/>
        <v>16065000</v>
      </c>
      <c r="R32" s="182"/>
      <c r="S32" s="183">
        <f t="shared" si="2"/>
        <v>1338750</v>
      </c>
      <c r="T32" s="185"/>
    </row>
    <row r="33" spans="1:20" s="135" customFormat="1" ht="22.5" x14ac:dyDescent="0.25">
      <c r="A33" s="177">
        <v>21</v>
      </c>
      <c r="B33" s="17">
        <v>1352968</v>
      </c>
      <c r="C33" s="18" t="s">
        <v>238</v>
      </c>
      <c r="D33" s="179" t="s">
        <v>149</v>
      </c>
      <c r="E33" s="180">
        <v>1395000</v>
      </c>
      <c r="F33" s="180">
        <v>1305000</v>
      </c>
      <c r="G33" s="180">
        <v>1350000</v>
      </c>
      <c r="H33" s="180">
        <v>1485000</v>
      </c>
      <c r="I33" s="180">
        <v>1485000</v>
      </c>
      <c r="J33" s="180">
        <v>1350000</v>
      </c>
      <c r="K33" s="180">
        <v>1395000</v>
      </c>
      <c r="L33" s="180">
        <v>1395000</v>
      </c>
      <c r="M33" s="180">
        <v>1350000</v>
      </c>
      <c r="N33" s="180">
        <v>1395000</v>
      </c>
      <c r="O33" s="180">
        <v>1350000</v>
      </c>
      <c r="P33" s="180">
        <f t="shared" si="0"/>
        <v>1170000</v>
      </c>
      <c r="Q33" s="181">
        <f t="shared" si="1"/>
        <v>16425000</v>
      </c>
      <c r="R33" s="182"/>
      <c r="S33" s="183">
        <f t="shared" si="2"/>
        <v>1368750</v>
      </c>
      <c r="T33" s="185"/>
    </row>
    <row r="34" spans="1:20" s="135" customFormat="1" ht="22.5" x14ac:dyDescent="0.25">
      <c r="A34" s="177">
        <v>22</v>
      </c>
      <c r="B34" s="17">
        <v>2530882</v>
      </c>
      <c r="C34" s="18" t="s">
        <v>239</v>
      </c>
      <c r="D34" s="179" t="s">
        <v>139</v>
      </c>
      <c r="E34" s="180">
        <v>1125000</v>
      </c>
      <c r="F34" s="180">
        <v>1125000</v>
      </c>
      <c r="G34" s="180">
        <v>1035000</v>
      </c>
      <c r="H34" s="180">
        <v>1035000</v>
      </c>
      <c r="I34" s="180">
        <v>900000</v>
      </c>
      <c r="J34" s="180">
        <v>1080000</v>
      </c>
      <c r="K34" s="180">
        <v>450000</v>
      </c>
      <c r="L34" s="180">
        <v>0</v>
      </c>
      <c r="M34" s="180">
        <v>495000</v>
      </c>
      <c r="N34" s="180">
        <v>1080000</v>
      </c>
      <c r="O34" s="180">
        <f>1125000+250000</f>
        <v>1375000</v>
      </c>
      <c r="P34" s="180">
        <f t="shared" si="0"/>
        <v>1170000</v>
      </c>
      <c r="Q34" s="181">
        <f t="shared" si="1"/>
        <v>10870000</v>
      </c>
      <c r="R34" s="182"/>
      <c r="S34" s="183">
        <f t="shared" si="2"/>
        <v>905833.33333333337</v>
      </c>
      <c r="T34" s="185"/>
    </row>
    <row r="35" spans="1:20" s="135" customFormat="1" ht="33.75" x14ac:dyDescent="0.25">
      <c r="A35" s="177">
        <v>23</v>
      </c>
      <c r="B35" s="184">
        <v>1119715</v>
      </c>
      <c r="C35" s="18" t="s">
        <v>240</v>
      </c>
      <c r="D35" s="179" t="s">
        <v>213</v>
      </c>
      <c r="E35" s="180">
        <v>0</v>
      </c>
      <c r="F35" s="180">
        <v>0</v>
      </c>
      <c r="G35" s="180">
        <v>0</v>
      </c>
      <c r="H35" s="180">
        <v>1305000</v>
      </c>
      <c r="I35" s="180">
        <v>1170000</v>
      </c>
      <c r="J35" s="180">
        <v>1170000</v>
      </c>
      <c r="K35" s="180">
        <v>1170000</v>
      </c>
      <c r="L35" s="180">
        <v>1215000</v>
      </c>
      <c r="M35" s="180">
        <v>1170000</v>
      </c>
      <c r="N35" s="180">
        <v>1215000</v>
      </c>
      <c r="O35" s="180">
        <v>1350000</v>
      </c>
      <c r="P35" s="180">
        <f t="shared" si="0"/>
        <v>1170000</v>
      </c>
      <c r="Q35" s="181">
        <f t="shared" si="1"/>
        <v>10935000</v>
      </c>
      <c r="R35" s="182"/>
      <c r="S35" s="183">
        <f t="shared" si="2"/>
        <v>911250</v>
      </c>
      <c r="T35" s="185"/>
    </row>
    <row r="36" spans="1:20" s="135" customFormat="1" ht="33.75" x14ac:dyDescent="0.25">
      <c r="A36" s="177">
        <v>24</v>
      </c>
      <c r="B36" s="17">
        <v>3691030</v>
      </c>
      <c r="C36" s="18" t="s">
        <v>241</v>
      </c>
      <c r="D36" s="179" t="s">
        <v>213</v>
      </c>
      <c r="E36" s="180">
        <v>1260000</v>
      </c>
      <c r="F36" s="180">
        <v>1170000</v>
      </c>
      <c r="G36" s="180">
        <v>1305000</v>
      </c>
      <c r="H36" s="180">
        <v>1305000</v>
      </c>
      <c r="I36" s="180">
        <v>1260000</v>
      </c>
      <c r="J36" s="180">
        <v>1215000</v>
      </c>
      <c r="K36" s="180">
        <v>1260000</v>
      </c>
      <c r="L36" s="180">
        <v>1305000</v>
      </c>
      <c r="M36" s="180">
        <v>1260000</v>
      </c>
      <c r="N36" s="180">
        <v>1350000</v>
      </c>
      <c r="O36" s="180">
        <v>1170000</v>
      </c>
      <c r="P36" s="180">
        <f t="shared" si="0"/>
        <v>1170000</v>
      </c>
      <c r="Q36" s="181">
        <f t="shared" si="1"/>
        <v>15030000</v>
      </c>
      <c r="R36" s="182"/>
      <c r="S36" s="183">
        <f t="shared" si="2"/>
        <v>1252500</v>
      </c>
      <c r="T36" s="185"/>
    </row>
    <row r="37" spans="1:20" s="135" customFormat="1" ht="22.5" x14ac:dyDescent="0.25">
      <c r="A37" s="177">
        <v>25</v>
      </c>
      <c r="B37" s="189">
        <v>541162</v>
      </c>
      <c r="C37" s="18" t="s">
        <v>242</v>
      </c>
      <c r="D37" s="179" t="s">
        <v>213</v>
      </c>
      <c r="E37" s="180">
        <v>1260000</v>
      </c>
      <c r="F37" s="180">
        <v>1305000</v>
      </c>
      <c r="G37" s="180">
        <v>1350000</v>
      </c>
      <c r="H37" s="180">
        <v>1350000</v>
      </c>
      <c r="I37" s="180">
        <v>1350000</v>
      </c>
      <c r="J37" s="180">
        <v>1350000</v>
      </c>
      <c r="K37" s="180">
        <v>1395000</v>
      </c>
      <c r="L37" s="180">
        <v>1395000</v>
      </c>
      <c r="M37" s="180">
        <v>1350000</v>
      </c>
      <c r="N37" s="180">
        <v>1395000</v>
      </c>
      <c r="O37" s="180">
        <v>1350000</v>
      </c>
      <c r="P37" s="180">
        <f t="shared" si="0"/>
        <v>1170000</v>
      </c>
      <c r="Q37" s="181">
        <f t="shared" si="1"/>
        <v>16020000</v>
      </c>
      <c r="R37" s="182"/>
      <c r="S37" s="183">
        <f t="shared" si="2"/>
        <v>1335000</v>
      </c>
      <c r="T37" s="185"/>
    </row>
    <row r="38" spans="1:20" s="135" customFormat="1" ht="22.5" x14ac:dyDescent="0.25">
      <c r="A38" s="177">
        <v>26</v>
      </c>
      <c r="B38" s="19">
        <v>4351661</v>
      </c>
      <c r="C38" s="18" t="s">
        <v>243</v>
      </c>
      <c r="D38" s="179" t="s">
        <v>244</v>
      </c>
      <c r="E38" s="180">
        <v>1250000</v>
      </c>
      <c r="F38" s="180">
        <v>1150000</v>
      </c>
      <c r="G38" s="180">
        <v>1150000</v>
      </c>
      <c r="H38" s="180">
        <v>1300000</v>
      </c>
      <c r="I38" s="180">
        <v>1450000</v>
      </c>
      <c r="J38" s="180">
        <v>1200000</v>
      </c>
      <c r="K38" s="180">
        <v>1100000</v>
      </c>
      <c r="L38" s="180">
        <v>1150000</v>
      </c>
      <c r="M38" s="180">
        <v>1150000</v>
      </c>
      <c r="N38" s="180">
        <v>1200000</v>
      </c>
      <c r="O38" s="180">
        <v>1250000</v>
      </c>
      <c r="P38" s="190">
        <f>50000*26</f>
        <v>1300000</v>
      </c>
      <c r="Q38" s="181">
        <f t="shared" si="1"/>
        <v>14650000</v>
      </c>
      <c r="R38" s="182"/>
      <c r="S38" s="183">
        <f t="shared" si="2"/>
        <v>1220833.3333333333</v>
      </c>
      <c r="T38" s="185"/>
    </row>
    <row r="39" spans="1:20" s="135" customFormat="1" ht="45" x14ac:dyDescent="0.25">
      <c r="A39" s="177">
        <v>27</v>
      </c>
      <c r="B39" s="17">
        <v>5709961</v>
      </c>
      <c r="C39" s="18" t="s">
        <v>245</v>
      </c>
      <c r="D39" s="179" t="s">
        <v>221</v>
      </c>
      <c r="E39" s="180">
        <v>1260000</v>
      </c>
      <c r="F39" s="180">
        <v>1305000</v>
      </c>
      <c r="G39" s="180">
        <v>1260000</v>
      </c>
      <c r="H39" s="180">
        <v>1305000</v>
      </c>
      <c r="I39" s="180">
        <v>1350000</v>
      </c>
      <c r="J39" s="180">
        <v>1350000</v>
      </c>
      <c r="K39" s="180">
        <v>450000</v>
      </c>
      <c r="L39" s="180">
        <v>0</v>
      </c>
      <c r="M39" s="180">
        <v>1215000</v>
      </c>
      <c r="N39" s="180">
        <v>1350000</v>
      </c>
      <c r="O39" s="180">
        <v>1170000</v>
      </c>
      <c r="P39" s="180">
        <f t="shared" si="0"/>
        <v>1170000</v>
      </c>
      <c r="Q39" s="181">
        <f t="shared" si="1"/>
        <v>13185000</v>
      </c>
      <c r="R39" s="182"/>
      <c r="S39" s="183">
        <f t="shared" si="2"/>
        <v>1098750</v>
      </c>
      <c r="T39" s="185"/>
    </row>
    <row r="40" spans="1:20" s="135" customFormat="1" ht="22.5" x14ac:dyDescent="0.25">
      <c r="A40" s="177">
        <v>28</v>
      </c>
      <c r="B40" s="17">
        <v>4526505</v>
      </c>
      <c r="C40" s="18" t="s">
        <v>246</v>
      </c>
      <c r="D40" s="179" t="s">
        <v>247</v>
      </c>
      <c r="E40" s="180">
        <v>1170000</v>
      </c>
      <c r="F40" s="180">
        <v>1215000</v>
      </c>
      <c r="G40" s="180">
        <v>1125000</v>
      </c>
      <c r="H40" s="180">
        <v>1260000</v>
      </c>
      <c r="I40" s="180">
        <v>1260000</v>
      </c>
      <c r="J40" s="180">
        <v>1350000</v>
      </c>
      <c r="K40" s="180">
        <v>1350000</v>
      </c>
      <c r="L40" s="180">
        <v>1215000</v>
      </c>
      <c r="M40" s="180">
        <v>1305000</v>
      </c>
      <c r="N40" s="180">
        <v>1260000</v>
      </c>
      <c r="O40" s="180">
        <v>1215000</v>
      </c>
      <c r="P40" s="180">
        <f t="shared" si="0"/>
        <v>1170000</v>
      </c>
      <c r="Q40" s="181">
        <f t="shared" si="1"/>
        <v>14895000</v>
      </c>
      <c r="R40" s="182"/>
      <c r="S40" s="183">
        <f t="shared" si="2"/>
        <v>1241250</v>
      </c>
      <c r="T40" s="185"/>
    </row>
    <row r="41" spans="1:20" s="135" customFormat="1" ht="33.75" x14ac:dyDescent="0.25">
      <c r="A41" s="177">
        <v>29</v>
      </c>
      <c r="B41" s="19">
        <v>4898198</v>
      </c>
      <c r="C41" s="18" t="s">
        <v>248</v>
      </c>
      <c r="D41" s="179" t="s">
        <v>213</v>
      </c>
      <c r="E41" s="180">
        <v>1080000</v>
      </c>
      <c r="F41" s="180">
        <v>1125000</v>
      </c>
      <c r="G41" s="180">
        <v>1125000</v>
      </c>
      <c r="H41" s="180">
        <v>1170000</v>
      </c>
      <c r="I41" s="180">
        <v>1170000</v>
      </c>
      <c r="J41" s="180">
        <v>1170000</v>
      </c>
      <c r="K41" s="180">
        <v>1170000</v>
      </c>
      <c r="L41" s="180">
        <v>1170000</v>
      </c>
      <c r="M41" s="180">
        <v>1170000</v>
      </c>
      <c r="N41" s="180">
        <v>630000</v>
      </c>
      <c r="O41" s="180">
        <v>0</v>
      </c>
      <c r="P41" s="190">
        <f>+$P$7*13</f>
        <v>585000</v>
      </c>
      <c r="Q41" s="181">
        <f t="shared" si="1"/>
        <v>11565000</v>
      </c>
      <c r="R41" s="182"/>
      <c r="S41" s="183">
        <f t="shared" si="2"/>
        <v>963750</v>
      </c>
      <c r="T41" s="185"/>
    </row>
    <row r="42" spans="1:20" s="135" customFormat="1" ht="33.75" x14ac:dyDescent="0.25">
      <c r="A42" s="177">
        <v>30</v>
      </c>
      <c r="B42" s="188">
        <v>4526583</v>
      </c>
      <c r="C42" s="18" t="s">
        <v>249</v>
      </c>
      <c r="D42" s="179" t="s">
        <v>250</v>
      </c>
      <c r="E42" s="180">
        <v>0</v>
      </c>
      <c r="F42" s="180">
        <v>850000</v>
      </c>
      <c r="G42" s="180">
        <v>1200000</v>
      </c>
      <c r="H42" s="180">
        <v>1150000</v>
      </c>
      <c r="I42" s="180">
        <v>1250000</v>
      </c>
      <c r="J42" s="180">
        <v>1300000</v>
      </c>
      <c r="K42" s="180">
        <v>500000</v>
      </c>
      <c r="L42" s="180">
        <v>0</v>
      </c>
      <c r="M42" s="180">
        <v>0</v>
      </c>
      <c r="N42" s="180">
        <v>0</v>
      </c>
      <c r="O42" s="180">
        <v>0</v>
      </c>
      <c r="P42" s="190">
        <f>50000*26</f>
        <v>1300000</v>
      </c>
      <c r="Q42" s="181">
        <f t="shared" si="1"/>
        <v>7550000</v>
      </c>
      <c r="R42" s="182"/>
      <c r="S42" s="183">
        <f t="shared" si="2"/>
        <v>629166.66666666663</v>
      </c>
      <c r="T42" s="185"/>
    </row>
    <row r="43" spans="1:20" s="135" customFormat="1" ht="45" x14ac:dyDescent="0.25">
      <c r="A43" s="177">
        <v>31</v>
      </c>
      <c r="B43" s="188">
        <v>3183841</v>
      </c>
      <c r="C43" s="178" t="s">
        <v>251</v>
      </c>
      <c r="D43" s="179" t="s">
        <v>252</v>
      </c>
      <c r="E43" s="180">
        <v>0</v>
      </c>
      <c r="F43" s="180">
        <v>405000</v>
      </c>
      <c r="G43" s="180">
        <v>1170000</v>
      </c>
      <c r="H43" s="180">
        <v>1170000</v>
      </c>
      <c r="I43" s="180">
        <v>1170000</v>
      </c>
      <c r="J43" s="180">
        <v>1170000</v>
      </c>
      <c r="K43" s="180">
        <v>1420000</v>
      </c>
      <c r="L43" s="180">
        <v>1215000</v>
      </c>
      <c r="M43" s="180">
        <v>1170000</v>
      </c>
      <c r="N43" s="180">
        <v>675000</v>
      </c>
      <c r="O43" s="180">
        <v>0</v>
      </c>
      <c r="P43" s="180">
        <v>0</v>
      </c>
      <c r="Q43" s="181">
        <f t="shared" si="1"/>
        <v>9565000</v>
      </c>
      <c r="R43" s="182"/>
      <c r="S43" s="183">
        <f t="shared" si="2"/>
        <v>797083.33333333337</v>
      </c>
      <c r="T43" s="185"/>
    </row>
    <row r="44" spans="1:20" s="135" customFormat="1" ht="33.75" x14ac:dyDescent="0.25">
      <c r="A44" s="177">
        <v>32</v>
      </c>
      <c r="B44" s="184">
        <v>2227930</v>
      </c>
      <c r="C44" s="18" t="s">
        <v>253</v>
      </c>
      <c r="D44" s="179" t="s">
        <v>213</v>
      </c>
      <c r="E44" s="180">
        <v>0</v>
      </c>
      <c r="F44" s="180">
        <v>0</v>
      </c>
      <c r="G44" s="180">
        <v>0</v>
      </c>
      <c r="H44" s="180">
        <v>855000</v>
      </c>
      <c r="I44" s="180">
        <v>1305000</v>
      </c>
      <c r="J44" s="180">
        <v>1260000</v>
      </c>
      <c r="K44" s="180">
        <v>1170000</v>
      </c>
      <c r="L44" s="180">
        <v>1215000</v>
      </c>
      <c r="M44" s="180">
        <v>1170000</v>
      </c>
      <c r="N44" s="180">
        <v>1260000</v>
      </c>
      <c r="O44" s="180">
        <v>1125000</v>
      </c>
      <c r="P44" s="180">
        <f t="shared" si="0"/>
        <v>1170000</v>
      </c>
      <c r="Q44" s="181">
        <f t="shared" si="1"/>
        <v>10530000</v>
      </c>
      <c r="R44" s="182"/>
      <c r="S44" s="183">
        <f t="shared" si="2"/>
        <v>877500</v>
      </c>
      <c r="T44" s="185"/>
    </row>
    <row r="45" spans="1:20" s="135" customFormat="1" ht="22.5" x14ac:dyDescent="0.25">
      <c r="A45" s="177">
        <v>33</v>
      </c>
      <c r="B45" s="188">
        <v>6283799</v>
      </c>
      <c r="C45" s="18" t="s">
        <v>254</v>
      </c>
      <c r="D45" s="191" t="s">
        <v>252</v>
      </c>
      <c r="E45" s="180">
        <v>1215000</v>
      </c>
      <c r="F45" s="180">
        <v>1170000</v>
      </c>
      <c r="G45" s="180">
        <v>1170000</v>
      </c>
      <c r="H45" s="180">
        <v>1170000</v>
      </c>
      <c r="I45" s="180">
        <v>1215000</v>
      </c>
      <c r="J45" s="180">
        <v>1170000</v>
      </c>
      <c r="K45" s="180">
        <v>1395000</v>
      </c>
      <c r="L45" s="180">
        <v>1305000</v>
      </c>
      <c r="M45" s="180">
        <v>1170000</v>
      </c>
      <c r="N45" s="180">
        <v>1350000</v>
      </c>
      <c r="O45" s="180">
        <v>1215000</v>
      </c>
      <c r="P45" s="180">
        <f t="shared" si="0"/>
        <v>1170000</v>
      </c>
      <c r="Q45" s="181">
        <f t="shared" si="1"/>
        <v>14715000</v>
      </c>
      <c r="R45" s="182"/>
      <c r="S45" s="183">
        <f t="shared" si="2"/>
        <v>1226250</v>
      </c>
      <c r="T45" s="185"/>
    </row>
    <row r="46" spans="1:20" s="135" customFormat="1" ht="33.75" x14ac:dyDescent="0.25">
      <c r="A46" s="177">
        <v>34</v>
      </c>
      <c r="B46" s="184">
        <v>810152</v>
      </c>
      <c r="C46" s="18" t="s">
        <v>255</v>
      </c>
      <c r="D46" s="179" t="s">
        <v>256</v>
      </c>
      <c r="E46" s="180">
        <v>1395000</v>
      </c>
      <c r="F46" s="180">
        <v>1305000</v>
      </c>
      <c r="G46" s="180">
        <v>1395000</v>
      </c>
      <c r="H46" s="180">
        <v>1350000</v>
      </c>
      <c r="I46" s="180">
        <v>1395000</v>
      </c>
      <c r="J46" s="180">
        <v>1350000</v>
      </c>
      <c r="K46" s="180">
        <v>1395000</v>
      </c>
      <c r="L46" s="180">
        <v>1395000</v>
      </c>
      <c r="M46" s="180">
        <v>1350000</v>
      </c>
      <c r="N46" s="180">
        <v>1395000</v>
      </c>
      <c r="O46" s="180">
        <v>1350000</v>
      </c>
      <c r="P46" s="180">
        <f t="shared" si="0"/>
        <v>1170000</v>
      </c>
      <c r="Q46" s="181">
        <f t="shared" si="1"/>
        <v>16245000</v>
      </c>
      <c r="R46" s="182"/>
      <c r="S46" s="183">
        <f t="shared" si="2"/>
        <v>1353750</v>
      </c>
      <c r="T46" s="185"/>
    </row>
    <row r="47" spans="1:20" s="135" customFormat="1" ht="45" x14ac:dyDescent="0.25">
      <c r="A47" s="177">
        <v>35</v>
      </c>
      <c r="B47" s="184">
        <v>776770</v>
      </c>
      <c r="C47" s="18" t="s">
        <v>257</v>
      </c>
      <c r="D47" s="179" t="s">
        <v>258</v>
      </c>
      <c r="E47" s="180">
        <v>0</v>
      </c>
      <c r="F47" s="180">
        <v>0</v>
      </c>
      <c r="G47" s="180">
        <v>1395000</v>
      </c>
      <c r="H47" s="180">
        <v>1350000</v>
      </c>
      <c r="I47" s="180">
        <v>1395000</v>
      </c>
      <c r="J47" s="180">
        <v>1350000</v>
      </c>
      <c r="K47" s="180">
        <v>1395000</v>
      </c>
      <c r="L47" s="180">
        <v>1395000</v>
      </c>
      <c r="M47" s="180">
        <v>1350000</v>
      </c>
      <c r="N47" s="180">
        <v>1395000</v>
      </c>
      <c r="O47" s="180">
        <v>1350000</v>
      </c>
      <c r="P47" s="180">
        <f t="shared" si="0"/>
        <v>1170000</v>
      </c>
      <c r="Q47" s="181">
        <f t="shared" si="1"/>
        <v>13545000</v>
      </c>
      <c r="R47" s="182"/>
      <c r="S47" s="183">
        <f t="shared" si="2"/>
        <v>1128750</v>
      </c>
      <c r="T47" s="185"/>
    </row>
    <row r="48" spans="1:20" s="135" customFormat="1" ht="33.75" x14ac:dyDescent="0.25">
      <c r="A48" s="177">
        <v>36</v>
      </c>
      <c r="B48" s="188">
        <v>656981</v>
      </c>
      <c r="C48" s="18" t="s">
        <v>259</v>
      </c>
      <c r="D48" s="191" t="s">
        <v>260</v>
      </c>
      <c r="E48" s="180">
        <v>0</v>
      </c>
      <c r="F48" s="180">
        <v>315000</v>
      </c>
      <c r="G48" s="180">
        <v>1170000</v>
      </c>
      <c r="H48" s="180">
        <v>1170000</v>
      </c>
      <c r="I48" s="180">
        <v>1080000</v>
      </c>
      <c r="J48" s="180">
        <v>1260000</v>
      </c>
      <c r="K48" s="180">
        <v>1170000</v>
      </c>
      <c r="L48" s="180">
        <v>1215000</v>
      </c>
      <c r="M48" s="180">
        <v>1170000</v>
      </c>
      <c r="N48" s="180">
        <v>1080000</v>
      </c>
      <c r="O48" s="180">
        <v>1170000</v>
      </c>
      <c r="P48" s="180">
        <f t="shared" si="0"/>
        <v>1170000</v>
      </c>
      <c r="Q48" s="181">
        <f t="shared" si="1"/>
        <v>11970000</v>
      </c>
      <c r="R48" s="182"/>
      <c r="S48" s="183">
        <f t="shared" si="2"/>
        <v>997500</v>
      </c>
      <c r="T48" s="185"/>
    </row>
    <row r="49" spans="1:20" s="135" customFormat="1" ht="33.75" x14ac:dyDescent="0.25">
      <c r="A49" s="177">
        <v>37</v>
      </c>
      <c r="B49" s="17">
        <v>1496452</v>
      </c>
      <c r="C49" s="18" t="s">
        <v>261</v>
      </c>
      <c r="D49" s="179" t="s">
        <v>262</v>
      </c>
      <c r="E49" s="180">
        <v>1350000</v>
      </c>
      <c r="F49" s="180">
        <v>1260000</v>
      </c>
      <c r="G49" s="180">
        <v>1305000</v>
      </c>
      <c r="H49" s="180">
        <v>1395000</v>
      </c>
      <c r="I49" s="180">
        <v>1305000</v>
      </c>
      <c r="J49" s="180">
        <v>1350000</v>
      </c>
      <c r="K49" s="180">
        <v>1395000</v>
      </c>
      <c r="L49" s="180">
        <v>1395000</v>
      </c>
      <c r="M49" s="180">
        <v>1350000</v>
      </c>
      <c r="N49" s="180">
        <v>1395000</v>
      </c>
      <c r="O49" s="180">
        <v>135000</v>
      </c>
      <c r="P49" s="180">
        <f t="shared" si="0"/>
        <v>1170000</v>
      </c>
      <c r="Q49" s="181">
        <f t="shared" si="1"/>
        <v>14805000</v>
      </c>
      <c r="R49" s="182"/>
      <c r="S49" s="183">
        <f t="shared" si="2"/>
        <v>1233750</v>
      </c>
      <c r="T49" s="185"/>
    </row>
    <row r="50" spans="1:20" s="135" customFormat="1" ht="22.5" x14ac:dyDescent="0.25">
      <c r="A50" s="177">
        <v>38</v>
      </c>
      <c r="B50" s="17">
        <v>3832899</v>
      </c>
      <c r="C50" s="18" t="s">
        <v>263</v>
      </c>
      <c r="D50" s="179" t="s">
        <v>223</v>
      </c>
      <c r="E50" s="180">
        <v>1215000</v>
      </c>
      <c r="F50" s="180">
        <v>1125000</v>
      </c>
      <c r="G50" s="180">
        <v>1215000</v>
      </c>
      <c r="H50" s="180">
        <v>1170000</v>
      </c>
      <c r="I50" s="180">
        <v>1170000</v>
      </c>
      <c r="J50" s="180">
        <v>1170000</v>
      </c>
      <c r="K50" s="180">
        <v>1170000</v>
      </c>
      <c r="L50" s="180">
        <v>1215000</v>
      </c>
      <c r="M50" s="180">
        <v>1170000</v>
      </c>
      <c r="N50" s="180">
        <v>1080000</v>
      </c>
      <c r="O50" s="180">
        <v>1170000</v>
      </c>
      <c r="P50" s="180">
        <f t="shared" si="0"/>
        <v>1170000</v>
      </c>
      <c r="Q50" s="181">
        <f t="shared" si="1"/>
        <v>14040000</v>
      </c>
      <c r="R50" s="182">
        <v>588750</v>
      </c>
      <c r="S50" s="183">
        <f t="shared" si="2"/>
        <v>581250</v>
      </c>
      <c r="T50" s="185"/>
    </row>
    <row r="51" spans="1:20" s="135" customFormat="1" ht="22.5" x14ac:dyDescent="0.25">
      <c r="A51" s="177">
        <v>39</v>
      </c>
      <c r="B51" s="188">
        <v>5205482</v>
      </c>
      <c r="C51" s="18" t="s">
        <v>264</v>
      </c>
      <c r="D51" s="191" t="s">
        <v>247</v>
      </c>
      <c r="E51" s="180">
        <v>1080000</v>
      </c>
      <c r="F51" s="180">
        <v>1080000</v>
      </c>
      <c r="G51" s="180">
        <v>1350000</v>
      </c>
      <c r="H51" s="180">
        <v>1305000</v>
      </c>
      <c r="I51" s="180">
        <v>1215000</v>
      </c>
      <c r="J51" s="180">
        <v>1170000</v>
      </c>
      <c r="K51" s="180">
        <v>1170000</v>
      </c>
      <c r="L51" s="180">
        <v>1170000</v>
      </c>
      <c r="M51" s="180">
        <v>1260000</v>
      </c>
      <c r="N51" s="180">
        <v>1350000</v>
      </c>
      <c r="O51" s="180">
        <v>1395000</v>
      </c>
      <c r="P51" s="180">
        <f t="shared" si="0"/>
        <v>1170000</v>
      </c>
      <c r="Q51" s="181">
        <f t="shared" si="1"/>
        <v>14715000</v>
      </c>
      <c r="R51" s="182"/>
      <c r="S51" s="183">
        <f t="shared" si="2"/>
        <v>1226250</v>
      </c>
      <c r="T51" s="185"/>
    </row>
    <row r="52" spans="1:20" s="135" customFormat="1" ht="33.75" x14ac:dyDescent="0.25">
      <c r="A52" s="177">
        <v>40</v>
      </c>
      <c r="B52" s="17">
        <v>1857981</v>
      </c>
      <c r="C52" s="18" t="s">
        <v>265</v>
      </c>
      <c r="D52" s="179" t="s">
        <v>266</v>
      </c>
      <c r="E52" s="180">
        <v>1395000</v>
      </c>
      <c r="F52" s="180">
        <v>1350000</v>
      </c>
      <c r="G52" s="180">
        <v>1350000</v>
      </c>
      <c r="H52" s="180">
        <v>1485000</v>
      </c>
      <c r="I52" s="180">
        <v>1485000</v>
      </c>
      <c r="J52" s="180">
        <v>1485000</v>
      </c>
      <c r="K52" s="180">
        <v>1350000</v>
      </c>
      <c r="L52" s="180">
        <v>1485000</v>
      </c>
      <c r="M52" s="180">
        <v>1395000</v>
      </c>
      <c r="N52" s="180">
        <v>1440000</v>
      </c>
      <c r="O52" s="180">
        <v>1350000</v>
      </c>
      <c r="P52" s="180">
        <f t="shared" si="0"/>
        <v>1170000</v>
      </c>
      <c r="Q52" s="181">
        <f t="shared" si="1"/>
        <v>16740000</v>
      </c>
      <c r="R52" s="182"/>
      <c r="S52" s="183">
        <f t="shared" si="2"/>
        <v>1395000</v>
      </c>
      <c r="T52" s="185"/>
    </row>
    <row r="53" spans="1:20" s="135" customFormat="1" ht="22.5" x14ac:dyDescent="0.25">
      <c r="A53" s="177">
        <v>41</v>
      </c>
      <c r="B53" s="17">
        <v>1931579</v>
      </c>
      <c r="C53" s="18" t="s">
        <v>267</v>
      </c>
      <c r="D53" s="179" t="s">
        <v>213</v>
      </c>
      <c r="E53" s="180">
        <v>1215000</v>
      </c>
      <c r="F53" s="180">
        <v>1305000</v>
      </c>
      <c r="G53" s="180">
        <v>1215000</v>
      </c>
      <c r="H53" s="180">
        <v>1350000</v>
      </c>
      <c r="I53" s="180">
        <v>1350000</v>
      </c>
      <c r="J53" s="180">
        <v>1350000</v>
      </c>
      <c r="K53" s="180">
        <v>1260000</v>
      </c>
      <c r="L53" s="180">
        <v>1395000</v>
      </c>
      <c r="M53" s="180">
        <v>1350000</v>
      </c>
      <c r="N53" s="180">
        <v>1395000</v>
      </c>
      <c r="O53" s="180">
        <v>1350000</v>
      </c>
      <c r="P53" s="180">
        <f t="shared" si="0"/>
        <v>1170000</v>
      </c>
      <c r="Q53" s="181">
        <f t="shared" si="1"/>
        <v>15705000</v>
      </c>
      <c r="R53" s="182"/>
      <c r="S53" s="183">
        <f t="shared" si="2"/>
        <v>1308750</v>
      </c>
      <c r="T53" s="185"/>
    </row>
    <row r="54" spans="1:20" s="135" customFormat="1" ht="33.75" x14ac:dyDescent="0.25">
      <c r="A54" s="177">
        <v>42</v>
      </c>
      <c r="B54" s="17">
        <v>1104383</v>
      </c>
      <c r="C54" s="18" t="s">
        <v>268</v>
      </c>
      <c r="D54" s="179" t="s">
        <v>213</v>
      </c>
      <c r="E54" s="180">
        <v>1170000</v>
      </c>
      <c r="F54" s="180">
        <v>1125000</v>
      </c>
      <c r="G54" s="180">
        <v>1215000</v>
      </c>
      <c r="H54" s="180">
        <v>1170000</v>
      </c>
      <c r="I54" s="180">
        <v>1170000</v>
      </c>
      <c r="J54" s="180">
        <v>1170000</v>
      </c>
      <c r="K54" s="180">
        <v>1170000</v>
      </c>
      <c r="L54" s="180">
        <v>1215000</v>
      </c>
      <c r="M54" s="180">
        <v>1170000</v>
      </c>
      <c r="N54" s="180">
        <v>1080000</v>
      </c>
      <c r="O54" s="180">
        <v>1215000</v>
      </c>
      <c r="P54" s="180">
        <f t="shared" si="0"/>
        <v>1170000</v>
      </c>
      <c r="Q54" s="181">
        <f t="shared" si="1"/>
        <v>14040000</v>
      </c>
      <c r="R54" s="182"/>
      <c r="S54" s="183">
        <f t="shared" si="2"/>
        <v>1170000</v>
      </c>
      <c r="T54" s="185"/>
    </row>
    <row r="55" spans="1:20" s="135" customFormat="1" ht="33.75" x14ac:dyDescent="0.25">
      <c r="A55" s="177">
        <v>43</v>
      </c>
      <c r="B55" s="17">
        <v>1351663</v>
      </c>
      <c r="C55" s="18" t="s">
        <v>269</v>
      </c>
      <c r="D55" s="179" t="s">
        <v>270</v>
      </c>
      <c r="E55" s="180">
        <v>1395000</v>
      </c>
      <c r="F55" s="180">
        <v>1305000</v>
      </c>
      <c r="G55" s="180">
        <v>1530000</v>
      </c>
      <c r="H55" s="180">
        <v>1305000</v>
      </c>
      <c r="I55" s="180">
        <v>1395000</v>
      </c>
      <c r="J55" s="180">
        <v>1350000</v>
      </c>
      <c r="K55" s="180">
        <v>1395000</v>
      </c>
      <c r="L55" s="180">
        <v>1395000</v>
      </c>
      <c r="M55" s="180">
        <v>1350000</v>
      </c>
      <c r="N55" s="180">
        <v>1395000</v>
      </c>
      <c r="O55" s="180">
        <v>1350000</v>
      </c>
      <c r="P55" s="180">
        <f t="shared" si="0"/>
        <v>1170000</v>
      </c>
      <c r="Q55" s="181">
        <f t="shared" si="1"/>
        <v>16335000</v>
      </c>
      <c r="R55" s="182">
        <v>690000</v>
      </c>
      <c r="S55" s="183">
        <f t="shared" si="2"/>
        <v>671250</v>
      </c>
      <c r="T55" s="185"/>
    </row>
    <row r="56" spans="1:20" s="135" customFormat="1" ht="33.75" x14ac:dyDescent="0.25">
      <c r="A56" s="177">
        <v>44</v>
      </c>
      <c r="B56" s="17">
        <v>3956214</v>
      </c>
      <c r="C56" s="18" t="s">
        <v>271</v>
      </c>
      <c r="D56" s="179" t="s">
        <v>234</v>
      </c>
      <c r="E56" s="180">
        <v>1215000</v>
      </c>
      <c r="F56" s="180">
        <v>1305000</v>
      </c>
      <c r="G56" s="180">
        <v>1215000</v>
      </c>
      <c r="H56" s="180">
        <v>1350000</v>
      </c>
      <c r="I56" s="180">
        <v>1350000</v>
      </c>
      <c r="J56" s="180">
        <v>1350000</v>
      </c>
      <c r="K56" s="180">
        <v>450000</v>
      </c>
      <c r="L56" s="180">
        <v>0</v>
      </c>
      <c r="M56" s="180">
        <v>1395000</v>
      </c>
      <c r="N56" s="180">
        <v>1440000</v>
      </c>
      <c r="O56" s="180">
        <v>1350000</v>
      </c>
      <c r="P56" s="180">
        <f t="shared" si="0"/>
        <v>1170000</v>
      </c>
      <c r="Q56" s="181">
        <f t="shared" si="1"/>
        <v>13590000</v>
      </c>
      <c r="R56" s="182">
        <v>637500</v>
      </c>
      <c r="S56" s="183">
        <f t="shared" si="2"/>
        <v>495000</v>
      </c>
      <c r="T56" s="185"/>
    </row>
    <row r="57" spans="1:20" s="135" customFormat="1" ht="33.75" x14ac:dyDescent="0.25">
      <c r="A57" s="177">
        <v>45</v>
      </c>
      <c r="B57" s="188">
        <v>3549970</v>
      </c>
      <c r="C57" s="18" t="s">
        <v>272</v>
      </c>
      <c r="D57" s="191" t="s">
        <v>273</v>
      </c>
      <c r="E57" s="180">
        <v>1305000</v>
      </c>
      <c r="F57" s="180">
        <v>1170000</v>
      </c>
      <c r="G57" s="180">
        <v>1395000</v>
      </c>
      <c r="H57" s="180">
        <v>1440000</v>
      </c>
      <c r="I57" s="180">
        <v>1575000</v>
      </c>
      <c r="J57" s="180">
        <v>1350000</v>
      </c>
      <c r="K57" s="180">
        <v>1170000</v>
      </c>
      <c r="L57" s="180">
        <v>1485000</v>
      </c>
      <c r="M57" s="180">
        <v>1440000</v>
      </c>
      <c r="N57" s="180">
        <v>765000</v>
      </c>
      <c r="O57" s="180">
        <v>1305000</v>
      </c>
      <c r="P57" s="180">
        <f t="shared" si="0"/>
        <v>1170000</v>
      </c>
      <c r="Q57" s="181">
        <f t="shared" si="1"/>
        <v>15570000</v>
      </c>
      <c r="R57" s="182"/>
      <c r="S57" s="183">
        <f t="shared" si="2"/>
        <v>1297500</v>
      </c>
      <c r="T57" s="185"/>
    </row>
    <row r="58" spans="1:20" s="135" customFormat="1" ht="22.5" x14ac:dyDescent="0.25">
      <c r="A58" s="177">
        <v>46</v>
      </c>
      <c r="B58" s="188">
        <v>6261647</v>
      </c>
      <c r="C58" s="18" t="s">
        <v>274</v>
      </c>
      <c r="D58" s="191" t="s">
        <v>247</v>
      </c>
      <c r="E58" s="180">
        <v>1440000</v>
      </c>
      <c r="F58" s="180">
        <v>1215000</v>
      </c>
      <c r="G58" s="180">
        <v>1440000</v>
      </c>
      <c r="H58" s="180">
        <v>1395000</v>
      </c>
      <c r="I58" s="180">
        <v>1305000</v>
      </c>
      <c r="J58" s="180">
        <v>1260000</v>
      </c>
      <c r="K58" s="180">
        <v>1395000</v>
      </c>
      <c r="L58" s="180">
        <v>1395000</v>
      </c>
      <c r="M58" s="180">
        <v>1395000</v>
      </c>
      <c r="N58" s="180">
        <v>1395000</v>
      </c>
      <c r="O58" s="180">
        <v>1305000</v>
      </c>
      <c r="P58" s="180">
        <f t="shared" si="0"/>
        <v>1170000</v>
      </c>
      <c r="Q58" s="181">
        <f t="shared" si="1"/>
        <v>16110000</v>
      </c>
      <c r="R58" s="182"/>
      <c r="S58" s="183">
        <f t="shared" si="2"/>
        <v>1342500</v>
      </c>
      <c r="T58" s="185"/>
    </row>
    <row r="59" spans="1:20" s="135" customFormat="1" ht="22.5" x14ac:dyDescent="0.25">
      <c r="A59" s="177">
        <v>47</v>
      </c>
      <c r="B59" s="17">
        <v>1439612</v>
      </c>
      <c r="C59" s="18" t="s">
        <v>275</v>
      </c>
      <c r="D59" s="179" t="s">
        <v>219</v>
      </c>
      <c r="E59" s="180">
        <v>1170000</v>
      </c>
      <c r="F59" s="180">
        <v>1125000</v>
      </c>
      <c r="G59" s="180">
        <v>1125000</v>
      </c>
      <c r="H59" s="180">
        <v>1350000</v>
      </c>
      <c r="I59" s="180">
        <v>1260000</v>
      </c>
      <c r="J59" s="180">
        <v>1350000</v>
      </c>
      <c r="K59" s="180">
        <v>1170000</v>
      </c>
      <c r="L59" s="180">
        <v>1170000</v>
      </c>
      <c r="M59" s="180">
        <v>1170000</v>
      </c>
      <c r="N59" s="180">
        <v>1080000</v>
      </c>
      <c r="O59" s="180">
        <v>1170000</v>
      </c>
      <c r="P59" s="180">
        <f t="shared" si="0"/>
        <v>1170000</v>
      </c>
      <c r="Q59" s="181">
        <f t="shared" si="1"/>
        <v>14310000</v>
      </c>
      <c r="R59" s="182"/>
      <c r="S59" s="183">
        <f t="shared" si="2"/>
        <v>1192500</v>
      </c>
      <c r="T59" s="185"/>
    </row>
    <row r="60" spans="1:20" s="135" customFormat="1" ht="22.5" x14ac:dyDescent="0.25">
      <c r="A60" s="177">
        <v>48</v>
      </c>
      <c r="B60" s="188">
        <v>1008126</v>
      </c>
      <c r="C60" s="18" t="s">
        <v>276</v>
      </c>
      <c r="D60" s="179" t="s">
        <v>277</v>
      </c>
      <c r="E60" s="180">
        <v>1215000</v>
      </c>
      <c r="F60" s="180">
        <v>1305000</v>
      </c>
      <c r="G60" s="180">
        <v>1350000</v>
      </c>
      <c r="H60" s="180">
        <v>1350000</v>
      </c>
      <c r="I60" s="180">
        <v>1305000</v>
      </c>
      <c r="J60" s="180">
        <v>1350000</v>
      </c>
      <c r="K60" s="180">
        <v>1350000</v>
      </c>
      <c r="L60" s="180">
        <v>1395000</v>
      </c>
      <c r="M60" s="180">
        <v>1170000</v>
      </c>
      <c r="N60" s="180">
        <v>1215000</v>
      </c>
      <c r="O60" s="180">
        <v>0</v>
      </c>
      <c r="P60" s="180">
        <f t="shared" si="0"/>
        <v>1170000</v>
      </c>
      <c r="Q60" s="181">
        <f t="shared" si="1"/>
        <v>14175000</v>
      </c>
      <c r="R60" s="182"/>
      <c r="S60" s="183">
        <f t="shared" si="2"/>
        <v>1181250</v>
      </c>
      <c r="T60" s="185"/>
    </row>
    <row r="61" spans="1:20" s="135" customFormat="1" ht="22.5" x14ac:dyDescent="0.25">
      <c r="A61" s="177">
        <v>49</v>
      </c>
      <c r="B61" s="188" t="s">
        <v>278</v>
      </c>
      <c r="C61" s="18" t="s">
        <v>279</v>
      </c>
      <c r="D61" s="191" t="s">
        <v>213</v>
      </c>
      <c r="E61" s="180">
        <v>1350000</v>
      </c>
      <c r="F61" s="180">
        <v>1215000</v>
      </c>
      <c r="G61" s="180">
        <v>1170000</v>
      </c>
      <c r="H61" s="180">
        <v>1170000</v>
      </c>
      <c r="I61" s="180">
        <v>1215000</v>
      </c>
      <c r="J61" s="180">
        <v>1215000</v>
      </c>
      <c r="K61" s="180">
        <v>1260000</v>
      </c>
      <c r="L61" s="180">
        <v>1350000</v>
      </c>
      <c r="M61" s="180">
        <v>1350000</v>
      </c>
      <c r="N61" s="180">
        <v>1395000</v>
      </c>
      <c r="O61" s="180">
        <v>1350000</v>
      </c>
      <c r="P61" s="180">
        <f t="shared" si="0"/>
        <v>1170000</v>
      </c>
      <c r="Q61" s="181">
        <f t="shared" si="1"/>
        <v>15210000</v>
      </c>
      <c r="R61" s="182"/>
      <c r="S61" s="183">
        <f t="shared" si="2"/>
        <v>1267500</v>
      </c>
      <c r="T61" s="185"/>
    </row>
    <row r="62" spans="1:20" s="135" customFormat="1" ht="33.75" x14ac:dyDescent="0.25">
      <c r="A62" s="177">
        <v>50</v>
      </c>
      <c r="B62" s="188">
        <v>3684807</v>
      </c>
      <c r="C62" s="18" t="s">
        <v>280</v>
      </c>
      <c r="D62" s="191" t="s">
        <v>281</v>
      </c>
      <c r="E62" s="180">
        <v>1620000</v>
      </c>
      <c r="F62" s="180">
        <v>1485000</v>
      </c>
      <c r="G62" s="180">
        <v>1350000</v>
      </c>
      <c r="H62" s="180">
        <v>1485000</v>
      </c>
      <c r="I62" s="180">
        <v>1620000</v>
      </c>
      <c r="J62" s="180">
        <v>1440000</v>
      </c>
      <c r="K62" s="180">
        <v>1620000</v>
      </c>
      <c r="L62" s="180">
        <v>1350000</v>
      </c>
      <c r="M62" s="180">
        <v>1530000</v>
      </c>
      <c r="N62" s="180">
        <v>1710000</v>
      </c>
      <c r="O62" s="180">
        <f>1170000+350000</f>
        <v>1520000</v>
      </c>
      <c r="P62" s="180">
        <f t="shared" si="0"/>
        <v>1170000</v>
      </c>
      <c r="Q62" s="181">
        <f t="shared" si="1"/>
        <v>17900000</v>
      </c>
      <c r="R62" s="182"/>
      <c r="S62" s="183">
        <f t="shared" si="2"/>
        <v>1491666.6666666667</v>
      </c>
      <c r="T62" s="185"/>
    </row>
    <row r="63" spans="1:20" s="135" customFormat="1" ht="45" x14ac:dyDescent="0.25">
      <c r="A63" s="177">
        <v>51</v>
      </c>
      <c r="B63" s="17">
        <v>1404000</v>
      </c>
      <c r="C63" s="18" t="s">
        <v>282</v>
      </c>
      <c r="D63" s="179" t="s">
        <v>234</v>
      </c>
      <c r="E63" s="180">
        <v>1125000</v>
      </c>
      <c r="F63" s="180">
        <v>1260000</v>
      </c>
      <c r="G63" s="180">
        <v>1035000</v>
      </c>
      <c r="H63" s="180">
        <v>1215000</v>
      </c>
      <c r="I63" s="180">
        <v>1350000</v>
      </c>
      <c r="J63" s="180">
        <v>1395000</v>
      </c>
      <c r="K63" s="180">
        <v>1350000</v>
      </c>
      <c r="L63" s="180">
        <v>1395000</v>
      </c>
      <c r="M63" s="180">
        <v>1305000</v>
      </c>
      <c r="N63" s="180">
        <v>1440000</v>
      </c>
      <c r="O63" s="180">
        <v>1260000</v>
      </c>
      <c r="P63" s="180">
        <f t="shared" si="0"/>
        <v>1170000</v>
      </c>
      <c r="Q63" s="181">
        <f t="shared" si="1"/>
        <v>15300000</v>
      </c>
      <c r="R63" s="182"/>
      <c r="S63" s="183">
        <f t="shared" si="2"/>
        <v>1275000</v>
      </c>
      <c r="T63" s="185"/>
    </row>
    <row r="64" spans="1:20" s="135" customFormat="1" ht="33.75" x14ac:dyDescent="0.25">
      <c r="A64" s="177">
        <v>52</v>
      </c>
      <c r="B64" s="188">
        <v>3344394</v>
      </c>
      <c r="C64" s="18" t="s">
        <v>283</v>
      </c>
      <c r="D64" s="192" t="s">
        <v>277</v>
      </c>
      <c r="E64" s="180">
        <v>1215000</v>
      </c>
      <c r="F64" s="180">
        <v>1305000</v>
      </c>
      <c r="G64" s="180">
        <v>1395000</v>
      </c>
      <c r="H64" s="180">
        <v>1170000</v>
      </c>
      <c r="I64" s="180">
        <v>1305000</v>
      </c>
      <c r="J64" s="180">
        <v>1350000</v>
      </c>
      <c r="K64" s="180">
        <v>1350000</v>
      </c>
      <c r="L64" s="180">
        <v>1350000</v>
      </c>
      <c r="M64" s="180">
        <v>1170000</v>
      </c>
      <c r="N64" s="180">
        <v>1170000</v>
      </c>
      <c r="O64" s="180">
        <v>0</v>
      </c>
      <c r="P64" s="180">
        <f t="shared" si="0"/>
        <v>1170000</v>
      </c>
      <c r="Q64" s="181">
        <f t="shared" si="1"/>
        <v>13950000</v>
      </c>
      <c r="R64" s="182">
        <v>500000</v>
      </c>
      <c r="S64" s="183">
        <f t="shared" si="2"/>
        <v>662500</v>
      </c>
      <c r="T64" s="185"/>
    </row>
    <row r="65" spans="1:25" s="135" customFormat="1" ht="33.75" x14ac:dyDescent="0.25">
      <c r="A65" s="177">
        <v>53</v>
      </c>
      <c r="B65" s="184">
        <v>4040859</v>
      </c>
      <c r="C65" s="18" t="s">
        <v>284</v>
      </c>
      <c r="D65" s="179" t="s">
        <v>213</v>
      </c>
      <c r="E65" s="193">
        <v>0</v>
      </c>
      <c r="F65" s="180">
        <v>0</v>
      </c>
      <c r="G65" s="180">
        <v>0</v>
      </c>
      <c r="H65" s="180">
        <v>0</v>
      </c>
      <c r="I65" s="180">
        <v>0</v>
      </c>
      <c r="J65" s="180">
        <v>0</v>
      </c>
      <c r="K65" s="180">
        <v>675000</v>
      </c>
      <c r="L65" s="180">
        <v>1125000</v>
      </c>
      <c r="M65" s="180">
        <v>990000</v>
      </c>
      <c r="N65" s="180">
        <v>1080000</v>
      </c>
      <c r="O65" s="180">
        <v>1170000</v>
      </c>
      <c r="P65" s="180">
        <f t="shared" si="0"/>
        <v>1170000</v>
      </c>
      <c r="Q65" s="181">
        <f t="shared" si="1"/>
        <v>6210000</v>
      </c>
      <c r="R65" s="182"/>
      <c r="S65" s="183">
        <f t="shared" si="2"/>
        <v>517500</v>
      </c>
      <c r="T65" s="185"/>
    </row>
    <row r="66" spans="1:25" s="135" customFormat="1" ht="34.5" x14ac:dyDescent="0.25">
      <c r="A66" s="177">
        <v>54</v>
      </c>
      <c r="B66" s="194">
        <v>1878403</v>
      </c>
      <c r="C66" s="18" t="s">
        <v>285</v>
      </c>
      <c r="D66" s="195" t="s">
        <v>286</v>
      </c>
      <c r="E66" s="180">
        <v>1395000</v>
      </c>
      <c r="F66" s="180">
        <v>1305000</v>
      </c>
      <c r="G66" s="180">
        <v>1395000</v>
      </c>
      <c r="H66" s="180">
        <v>1350000</v>
      </c>
      <c r="I66" s="180">
        <v>1350000</v>
      </c>
      <c r="J66" s="180">
        <v>1350000</v>
      </c>
      <c r="K66" s="180">
        <v>1350000</v>
      </c>
      <c r="L66" s="180">
        <v>1350000</v>
      </c>
      <c r="M66" s="180">
        <v>1350000</v>
      </c>
      <c r="N66" s="180">
        <v>1395000</v>
      </c>
      <c r="O66" s="180">
        <v>1350000</v>
      </c>
      <c r="P66" s="180">
        <f t="shared" si="0"/>
        <v>1170000</v>
      </c>
      <c r="Q66" s="181">
        <f t="shared" si="1"/>
        <v>16110000</v>
      </c>
      <c r="R66" s="182"/>
      <c r="S66" s="183">
        <f t="shared" si="2"/>
        <v>1342500</v>
      </c>
      <c r="T66" s="185"/>
    </row>
    <row r="67" spans="1:25" s="135" customFormat="1" ht="23.25" x14ac:dyDescent="0.25">
      <c r="A67" s="177">
        <v>55</v>
      </c>
      <c r="B67" s="194">
        <v>5006296</v>
      </c>
      <c r="C67" s="18" t="s">
        <v>287</v>
      </c>
      <c r="D67" s="195" t="s">
        <v>288</v>
      </c>
      <c r="E67" s="180">
        <v>900000</v>
      </c>
      <c r="F67" s="180">
        <v>900000</v>
      </c>
      <c r="G67" s="180">
        <v>900000</v>
      </c>
      <c r="H67" s="180">
        <v>900000</v>
      </c>
      <c r="I67" s="180">
        <v>900000</v>
      </c>
      <c r="J67" s="180">
        <v>900000</v>
      </c>
      <c r="K67" s="180">
        <v>900000</v>
      </c>
      <c r="L67" s="180">
        <v>900000</v>
      </c>
      <c r="M67" s="180">
        <v>900000</v>
      </c>
      <c r="N67" s="180">
        <v>930000</v>
      </c>
      <c r="O67" s="180">
        <v>900000</v>
      </c>
      <c r="P67" s="190">
        <v>900000</v>
      </c>
      <c r="Q67" s="181">
        <f t="shared" si="1"/>
        <v>10830000</v>
      </c>
      <c r="R67" s="182"/>
      <c r="S67" s="183">
        <f t="shared" si="2"/>
        <v>902500</v>
      </c>
      <c r="T67" s="185"/>
    </row>
    <row r="68" spans="1:25" s="135" customFormat="1" ht="22.5" x14ac:dyDescent="0.25">
      <c r="A68" s="177">
        <v>56</v>
      </c>
      <c r="B68" s="184">
        <v>4106612</v>
      </c>
      <c r="C68" s="196" t="s">
        <v>289</v>
      </c>
      <c r="D68" s="197" t="s">
        <v>213</v>
      </c>
      <c r="E68" s="180">
        <v>945000</v>
      </c>
      <c r="F68" s="180">
        <v>1305000</v>
      </c>
      <c r="G68" s="180">
        <v>1305000</v>
      </c>
      <c r="H68" s="180">
        <v>1170000</v>
      </c>
      <c r="I68" s="180">
        <v>1395000</v>
      </c>
      <c r="J68" s="180">
        <v>1350000</v>
      </c>
      <c r="K68" s="180">
        <v>1350000</v>
      </c>
      <c r="L68" s="180">
        <v>1395000</v>
      </c>
      <c r="M68" s="180">
        <v>1350000</v>
      </c>
      <c r="N68" s="180">
        <v>1395000</v>
      </c>
      <c r="O68" s="180">
        <v>1350000</v>
      </c>
      <c r="P68" s="180">
        <f t="shared" si="0"/>
        <v>1170000</v>
      </c>
      <c r="Q68" s="181">
        <f t="shared" si="1"/>
        <v>15480000</v>
      </c>
      <c r="R68" s="182"/>
      <c r="S68" s="183">
        <f t="shared" si="2"/>
        <v>1290000</v>
      </c>
      <c r="T68" s="185"/>
    </row>
    <row r="69" spans="1:25" x14ac:dyDescent="0.25">
      <c r="A69" s="198"/>
      <c r="B69" s="199"/>
      <c r="C69" s="200"/>
      <c r="D69" s="201" t="s">
        <v>290</v>
      </c>
      <c r="E69" s="202">
        <f t="shared" ref="E69:S69" si="3">SUM(E13:E68)</f>
        <v>55645000</v>
      </c>
      <c r="F69" s="202">
        <f t="shared" si="3"/>
        <v>58060000</v>
      </c>
      <c r="G69" s="202">
        <f t="shared" si="3"/>
        <v>63540000</v>
      </c>
      <c r="H69" s="202">
        <f t="shared" si="3"/>
        <v>68415000</v>
      </c>
      <c r="I69" s="202">
        <f t="shared" si="3"/>
        <v>69970000</v>
      </c>
      <c r="J69" s="202">
        <f t="shared" si="3"/>
        <v>68780000</v>
      </c>
      <c r="K69" s="202">
        <f t="shared" si="3"/>
        <v>64665000</v>
      </c>
      <c r="L69" s="202">
        <f t="shared" si="3"/>
        <v>62125000</v>
      </c>
      <c r="M69" s="202">
        <f t="shared" si="3"/>
        <v>65720000</v>
      </c>
      <c r="N69" s="202">
        <f t="shared" si="3"/>
        <v>67110000</v>
      </c>
      <c r="O69" s="202">
        <f t="shared" si="3"/>
        <v>61155000</v>
      </c>
      <c r="P69" s="202">
        <f t="shared" si="3"/>
        <v>61545000</v>
      </c>
      <c r="Q69" s="202">
        <f t="shared" si="3"/>
        <v>766730000</v>
      </c>
      <c r="R69" s="203">
        <f t="shared" si="3"/>
        <v>3751250</v>
      </c>
      <c r="S69" s="204">
        <f t="shared" si="3"/>
        <v>60142916.666666664</v>
      </c>
      <c r="T69" s="205"/>
    </row>
    <row r="70" spans="1:25" x14ac:dyDescent="0.25">
      <c r="A70" s="206"/>
      <c r="B70" s="206"/>
      <c r="C70" s="206"/>
      <c r="D70" s="206"/>
      <c r="E70" s="207"/>
      <c r="F70" s="206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6"/>
      <c r="R70" s="209"/>
      <c r="S70" s="210"/>
      <c r="T70" s="206"/>
      <c r="U70" s="206"/>
    </row>
    <row r="71" spans="1:25" ht="15" x14ac:dyDescent="0.2">
      <c r="A71" s="211"/>
      <c r="B71" s="211" t="s">
        <v>291</v>
      </c>
      <c r="C71" s="212"/>
      <c r="D71" s="212"/>
      <c r="E71" s="212"/>
      <c r="F71" s="211"/>
      <c r="G71" s="212"/>
      <c r="H71" s="212"/>
      <c r="I71" s="213"/>
      <c r="J71" s="213"/>
      <c r="K71" s="212"/>
      <c r="M71" s="212"/>
      <c r="N71" s="212"/>
      <c r="O71" s="212"/>
      <c r="P71" s="212"/>
      <c r="Q71" s="212"/>
      <c r="R71" s="214" t="s">
        <v>292</v>
      </c>
      <c r="S71" s="215"/>
      <c r="T71" s="212"/>
      <c r="U71" s="212"/>
      <c r="V71" s="212"/>
    </row>
    <row r="72" spans="1:25" ht="15" x14ac:dyDescent="0.2">
      <c r="A72" s="212"/>
      <c r="B72" s="212"/>
      <c r="C72" s="212"/>
      <c r="D72" s="212"/>
      <c r="E72" s="211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6"/>
      <c r="S72" s="215"/>
      <c r="T72" s="212"/>
      <c r="U72" s="212"/>
      <c r="V72" s="212"/>
      <c r="W72" s="212"/>
      <c r="X72" s="212"/>
      <c r="Y72" s="212"/>
    </row>
    <row r="73" spans="1:25" ht="15" x14ac:dyDescent="0.2">
      <c r="A73" s="217"/>
      <c r="B73" s="218"/>
      <c r="C73" s="91"/>
      <c r="D73" s="1"/>
      <c r="E73" s="219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220"/>
      <c r="S73" s="221"/>
      <c r="T73" s="92"/>
      <c r="U73" s="91"/>
      <c r="V73" s="222"/>
      <c r="W73" s="223"/>
      <c r="X73" s="91"/>
      <c r="Y73" s="91"/>
    </row>
    <row r="74" spans="1:25" ht="15" x14ac:dyDescent="0.2">
      <c r="A74" s="217"/>
      <c r="B74" s="218"/>
      <c r="C74" s="91"/>
      <c r="D74" s="1"/>
      <c r="E74" s="219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220"/>
      <c r="S74" s="221"/>
      <c r="T74" s="92"/>
      <c r="U74" s="91"/>
      <c r="V74" s="222"/>
      <c r="W74" s="223"/>
      <c r="X74" s="91"/>
      <c r="Y74" s="91"/>
    </row>
    <row r="75" spans="1:25" ht="15" x14ac:dyDescent="0.2">
      <c r="A75" s="217"/>
      <c r="B75" s="218"/>
      <c r="C75" s="91"/>
      <c r="D75" s="1"/>
      <c r="E75" s="219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220"/>
      <c r="S75" s="221"/>
      <c r="T75" s="92"/>
      <c r="U75" s="91"/>
      <c r="V75" s="222"/>
      <c r="W75" s="223"/>
      <c r="X75" s="91"/>
      <c r="Y75" s="91"/>
    </row>
    <row r="76" spans="1:25" x14ac:dyDescent="0.25">
      <c r="A76" s="217"/>
      <c r="B76" s="85"/>
      <c r="C76" s="224" t="s">
        <v>171</v>
      </c>
      <c r="D76" s="8"/>
      <c r="F76" s="152"/>
      <c r="H76" s="152" t="s">
        <v>293</v>
      </c>
      <c r="I76" s="135"/>
      <c r="K76" s="87"/>
      <c r="M76" s="91"/>
      <c r="N76" s="225"/>
      <c r="O76" s="87" t="s">
        <v>173</v>
      </c>
      <c r="Q76" s="87"/>
      <c r="R76" s="158"/>
    </row>
    <row r="77" spans="1:25" x14ac:dyDescent="0.25">
      <c r="A77" s="217"/>
      <c r="B77" s="85"/>
      <c r="C77" s="85" t="s">
        <v>174</v>
      </c>
      <c r="F77" s="152"/>
      <c r="H77" s="152" t="s">
        <v>175</v>
      </c>
      <c r="I77" s="135"/>
      <c r="K77" s="87"/>
      <c r="M77" s="91"/>
      <c r="N77" s="225"/>
      <c r="O77" s="87" t="s">
        <v>176</v>
      </c>
      <c r="Q77" s="87"/>
      <c r="R77" s="158"/>
    </row>
    <row r="78" spans="1:25" ht="15" x14ac:dyDescent="0.2">
      <c r="A78" s="217"/>
      <c r="B78" s="91"/>
      <c r="C78" s="91"/>
      <c r="D78" s="1"/>
      <c r="E78" s="219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220"/>
      <c r="S78" s="221"/>
      <c r="T78" s="92"/>
      <c r="U78" s="91"/>
      <c r="V78" s="225"/>
      <c r="W78" s="226"/>
      <c r="X78" s="85"/>
      <c r="Y78" s="85"/>
    </row>
  </sheetData>
  <conditionalFormatting sqref="B54:D54 B52:C52 D52:D53 D55:D67 C53 C55:C63 E64:P68 B65 E52:J63 K35:P63 B13:P34 B35:J51">
    <cfRule type="containsText" dxfId="1" priority="2" operator="containsText" text="COBRO">
      <formula>NOT(ISERROR(SEARCH("COBRO",B13)))</formula>
    </cfRule>
  </conditionalFormatting>
  <conditionalFormatting sqref="B54:D54 B52:C52 D52:D53 D55:D67 C53 C55:C63 E64:P68 B65 E52:J63 K35:P63 B13:P34 B35:J51">
    <cfRule type="containsText" dxfId="0" priority="1" operator="containsText" text="NO COBRO">
      <formula>NOT(ISERROR(SEARCH("NO COBRO",B13)))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Total de asignaciones 7º 5189</vt:lpstr>
      <vt:lpstr>Hoja2</vt:lpstr>
      <vt:lpstr>Hoja1</vt:lpstr>
      <vt:lpstr>Contratados</vt:lpstr>
      <vt:lpstr>Jornal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usuario</cp:lastModifiedBy>
  <cp:lastPrinted>2021-01-07T12:05:12Z</cp:lastPrinted>
  <dcterms:created xsi:type="dcterms:W3CDTF">2003-03-07T14:03:57Z</dcterms:created>
  <dcterms:modified xsi:type="dcterms:W3CDTF">2024-01-30T18:01:16Z</dcterms:modified>
</cp:coreProperties>
</file>