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eliel\Downloads\"/>
    </mc:Choice>
  </mc:AlternateContent>
  <xr:revisionPtr revIDLastSave="0" documentId="13_ncr:1_{A3A80266-C1B4-484F-8314-CB2317187104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Total de asignaciones 7º 5189" sheetId="103" r:id="rId1"/>
    <sheet name="Contratados" sheetId="104" state="hidden" r:id="rId2"/>
    <sheet name="Jornal" sheetId="105" state="hidden" r:id="rId3"/>
  </sheets>
  <definedNames>
    <definedName name="_xlnm._FilterDatabase" localSheetId="0" hidden="1">'Total de asignaciones 7º 5189'!$A$8:$E$127</definedName>
    <definedName name="_xlnm.Print_Area" localSheetId="0">'Total de asignaciones 7º 5189'!#REF!</definedName>
    <definedName name="_xlnm.Print_Titles" localSheetId="0">'Total de asignaciones 7º 5189'!$1:$7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156" i="103" l="1"/>
  <c r="A157" i="103" s="1"/>
  <c r="A158" i="103" s="1"/>
  <c r="A159" i="103" s="1"/>
  <c r="A160" i="103" s="1"/>
  <c r="A161" i="103" s="1"/>
  <c r="A162" i="103" s="1"/>
  <c r="A163" i="103" s="1"/>
  <c r="T197" i="103"/>
  <c r="T194" i="103"/>
  <c r="T192" i="103"/>
  <c r="T183" i="103"/>
  <c r="T186" i="103"/>
  <c r="T177" i="103"/>
  <c r="T175" i="103"/>
  <c r="T170" i="103"/>
  <c r="T167" i="103"/>
  <c r="T164" i="103"/>
  <c r="R164" i="103"/>
  <c r="R161" i="103"/>
  <c r="T161" i="103" s="1"/>
  <c r="T154" i="103"/>
  <c r="T153" i="103"/>
  <c r="T152" i="103"/>
  <c r="T147" i="103"/>
  <c r="T144" i="103"/>
  <c r="T140" i="103"/>
  <c r="T139" i="103"/>
  <c r="T138" i="103"/>
  <c r="R135" i="103"/>
  <c r="S135" i="103" s="1"/>
  <c r="S129" i="103" a="1"/>
  <c r="S129" i="103" s="1"/>
  <c r="R129" i="103"/>
  <c r="S125" i="103" a="1"/>
  <c r="S125" i="103" s="1"/>
  <c r="R125" i="103"/>
  <c r="R123" i="103"/>
  <c r="S118" i="103" a="1"/>
  <c r="S118" i="103" s="1"/>
  <c r="R118" i="103"/>
  <c r="R116" i="103"/>
  <c r="R76" i="103"/>
  <c r="T76" i="103" s="1"/>
  <c r="S71" i="103" a="1"/>
  <c r="S71" i="103" s="1"/>
  <c r="R71" i="103"/>
  <c r="S58" i="103" a="1"/>
  <c r="S58" i="103" s="1"/>
  <c r="R58" i="103"/>
  <c r="R55" i="103"/>
  <c r="R56" i="103"/>
  <c r="S56" i="103" s="1"/>
  <c r="S46" i="103" a="1"/>
  <c r="S46" i="103" s="1"/>
  <c r="R41" i="103"/>
  <c r="N198" i="103"/>
  <c r="R18" i="103"/>
  <c r="Q198" i="103"/>
  <c r="M198" i="103"/>
  <c r="L198" i="103"/>
  <c r="K198" i="103"/>
  <c r="I198" i="103"/>
  <c r="H198" i="103"/>
  <c r="R13" i="103"/>
  <c r="R14" i="103"/>
  <c r="R15" i="103"/>
  <c r="R16" i="103"/>
  <c r="R17" i="103"/>
  <c r="R19" i="103"/>
  <c r="R20" i="103"/>
  <c r="R21" i="103"/>
  <c r="R22" i="103"/>
  <c r="R23" i="103"/>
  <c r="R24" i="103"/>
  <c r="R25" i="103"/>
  <c r="R26" i="103"/>
  <c r="R28" i="103"/>
  <c r="R29" i="103"/>
  <c r="R30" i="103"/>
  <c r="R31" i="103"/>
  <c r="R32" i="103"/>
  <c r="R33" i="103"/>
  <c r="R34" i="103"/>
  <c r="R35" i="103"/>
  <c r="R36" i="103"/>
  <c r="R37" i="103"/>
  <c r="R38" i="103"/>
  <c r="R39" i="103"/>
  <c r="R42" i="103"/>
  <c r="R43" i="103"/>
  <c r="R44" i="103"/>
  <c r="R45" i="103"/>
  <c r="R46" i="103"/>
  <c r="R48" i="103"/>
  <c r="T48" i="103" s="1"/>
  <c r="R49" i="103"/>
  <c r="R50" i="103"/>
  <c r="R51" i="103"/>
  <c r="T51" i="103" s="1"/>
  <c r="R52" i="103"/>
  <c r="R53" i="103"/>
  <c r="T53" i="103" s="1"/>
  <c r="R54" i="103"/>
  <c r="R57" i="103"/>
  <c r="R59" i="103"/>
  <c r="T59" i="103" s="1"/>
  <c r="R60" i="103"/>
  <c r="T60" i="103" s="1"/>
  <c r="R61" i="103"/>
  <c r="R62" i="103"/>
  <c r="R63" i="103"/>
  <c r="T63" i="103" s="1"/>
  <c r="R64" i="103"/>
  <c r="R65" i="103"/>
  <c r="T65" i="103" s="1"/>
  <c r="R66" i="103"/>
  <c r="R67" i="103"/>
  <c r="T67" i="103" s="1"/>
  <c r="R68" i="103"/>
  <c r="R69" i="103"/>
  <c r="R70" i="103"/>
  <c r="R72" i="103"/>
  <c r="T72" i="103" s="1"/>
  <c r="R73" i="103"/>
  <c r="R74" i="103"/>
  <c r="T74" i="103" s="1"/>
  <c r="R75" i="103"/>
  <c r="T75" i="103" s="1"/>
  <c r="R77" i="103"/>
  <c r="T77" i="103" s="1"/>
  <c r="R78" i="103"/>
  <c r="T78" i="103" s="1"/>
  <c r="R79" i="103"/>
  <c r="T79" i="103" s="1"/>
  <c r="R80" i="103"/>
  <c r="T80" i="103" s="1"/>
  <c r="R81" i="103"/>
  <c r="T81" i="103" s="1"/>
  <c r="R82" i="103"/>
  <c r="R83" i="103"/>
  <c r="T83" i="103" s="1"/>
  <c r="R84" i="103"/>
  <c r="R85" i="103"/>
  <c r="T85" i="103" s="1"/>
  <c r="R86" i="103"/>
  <c r="T86" i="103" s="1"/>
  <c r="R87" i="103"/>
  <c r="T87" i="103" s="1"/>
  <c r="R88" i="103"/>
  <c r="T88" i="103" s="1"/>
  <c r="R89" i="103"/>
  <c r="T89" i="103" s="1"/>
  <c r="R90" i="103"/>
  <c r="T90" i="103" s="1"/>
  <c r="R91" i="103"/>
  <c r="T91" i="103" s="1"/>
  <c r="R92" i="103"/>
  <c r="T92" i="103" s="1"/>
  <c r="R93" i="103"/>
  <c r="T93" i="103" s="1"/>
  <c r="R94" i="103"/>
  <c r="R95" i="103"/>
  <c r="T95" i="103" s="1"/>
  <c r="R96" i="103"/>
  <c r="T96" i="103" s="1"/>
  <c r="R97" i="103"/>
  <c r="R98" i="103"/>
  <c r="T98" i="103" s="1"/>
  <c r="R99" i="103"/>
  <c r="R100" i="103"/>
  <c r="T100" i="103" s="1"/>
  <c r="R101" i="103"/>
  <c r="R102" i="103"/>
  <c r="T102" i="103" s="1"/>
  <c r="R103" i="103"/>
  <c r="R105" i="103"/>
  <c r="T105" i="103" s="1"/>
  <c r="R106" i="103"/>
  <c r="R108" i="103"/>
  <c r="R109" i="103"/>
  <c r="R110" i="103"/>
  <c r="R111" i="103"/>
  <c r="T111" i="103" s="1"/>
  <c r="R112" i="103"/>
  <c r="T112" i="103" s="1"/>
  <c r="R113" i="103"/>
  <c r="T113" i="103" s="1"/>
  <c r="R114" i="103"/>
  <c r="T114" i="103" s="1"/>
  <c r="R115" i="103"/>
  <c r="T115" i="103" s="1"/>
  <c r="R117" i="103"/>
  <c r="R119" i="103"/>
  <c r="T119" i="103" s="1"/>
  <c r="R120" i="103"/>
  <c r="R121" i="103"/>
  <c r="T121" i="103" s="1"/>
  <c r="R122" i="103"/>
  <c r="T122" i="103" s="1"/>
  <c r="R124" i="103"/>
  <c r="T124" i="103" s="1"/>
  <c r="R126" i="103"/>
  <c r="T126" i="103" s="1"/>
  <c r="R127" i="103"/>
  <c r="T127" i="103" s="1"/>
  <c r="R128" i="103"/>
  <c r="T128" i="103" s="1"/>
  <c r="R130" i="103"/>
  <c r="R131" i="103"/>
  <c r="T131" i="103" s="1"/>
  <c r="R132" i="103"/>
  <c r="T132" i="103" s="1"/>
  <c r="R133" i="103"/>
  <c r="R134" i="103"/>
  <c r="T134" i="103" s="1"/>
  <c r="R136" i="103"/>
  <c r="R137" i="103"/>
  <c r="T137" i="103" s="1"/>
  <c r="R138" i="103"/>
  <c r="R139" i="103"/>
  <c r="R140" i="103"/>
  <c r="R141" i="103"/>
  <c r="R142" i="103"/>
  <c r="T142" i="103" s="1"/>
  <c r="R143" i="103"/>
  <c r="T143" i="103" s="1"/>
  <c r="R144" i="103"/>
  <c r="R145" i="103"/>
  <c r="T145" i="103" s="1"/>
  <c r="R146" i="103"/>
  <c r="T146" i="103" s="1"/>
  <c r="R147" i="103"/>
  <c r="R148" i="103"/>
  <c r="T148" i="103" s="1"/>
  <c r="R149" i="103"/>
  <c r="T149" i="103" s="1"/>
  <c r="R151" i="103"/>
  <c r="T151" i="103" s="1"/>
  <c r="R152" i="103"/>
  <c r="R153" i="103"/>
  <c r="R154" i="103"/>
  <c r="R155" i="103"/>
  <c r="T155" i="103" s="1"/>
  <c r="R156" i="103"/>
  <c r="T156" i="103" s="1"/>
  <c r="R157" i="103"/>
  <c r="T157" i="103" s="1"/>
  <c r="R158" i="103"/>
  <c r="T158" i="103" s="1"/>
  <c r="R159" i="103"/>
  <c r="T159" i="103" s="1"/>
  <c r="R160" i="103"/>
  <c r="T160" i="103" s="1"/>
  <c r="R162" i="103"/>
  <c r="T162" i="103" s="1"/>
  <c r="R163" i="103"/>
  <c r="T163" i="103" s="1"/>
  <c r="R165" i="103"/>
  <c r="R166" i="103"/>
  <c r="R167" i="103"/>
  <c r="R168" i="103"/>
  <c r="R169" i="103"/>
  <c r="R170" i="103"/>
  <c r="R171" i="103"/>
  <c r="R172" i="103"/>
  <c r="R173" i="103"/>
  <c r="R174" i="103"/>
  <c r="R175" i="103"/>
  <c r="R176" i="103"/>
  <c r="R177" i="103"/>
  <c r="R178" i="103"/>
  <c r="R179" i="103"/>
  <c r="R180" i="103"/>
  <c r="R181" i="103"/>
  <c r="R182" i="103"/>
  <c r="R183" i="103"/>
  <c r="R184" i="103"/>
  <c r="R185" i="103"/>
  <c r="R186" i="103"/>
  <c r="R187" i="103"/>
  <c r="R188" i="103"/>
  <c r="R189" i="103"/>
  <c r="T189" i="103" s="1"/>
  <c r="R190" i="103"/>
  <c r="R191" i="103"/>
  <c r="R192" i="103"/>
  <c r="R193" i="103"/>
  <c r="R194" i="103"/>
  <c r="R195" i="103"/>
  <c r="R7" i="103"/>
  <c r="R8" i="103"/>
  <c r="R9" i="103"/>
  <c r="R10" i="103"/>
  <c r="T180" i="103" l="1"/>
  <c r="S134" i="103"/>
  <c r="F198" i="103"/>
  <c r="G198" i="103"/>
  <c r="T117" i="103"/>
  <c r="S83" i="103"/>
  <c r="T70" i="103"/>
  <c r="T57" i="103"/>
  <c r="T55" i="103"/>
  <c r="S119" i="103" a="1"/>
  <c r="S119" i="103" s="1"/>
  <c r="S163" i="103" a="1"/>
  <c r="S163" i="103" s="1"/>
  <c r="S162" i="103" a="1"/>
  <c r="S162" i="103" s="1"/>
  <c r="S161" i="103" a="1"/>
  <c r="S161" i="103" s="1"/>
  <c r="S45" i="103" a="1"/>
  <c r="S45" i="103" s="1"/>
  <c r="S192" i="103" a="1"/>
  <c r="S192" i="103" s="1"/>
  <c r="S189" i="103" a="1"/>
  <c r="S189" i="103" s="1"/>
  <c r="S186" i="103" a="1"/>
  <c r="S186" i="103" s="1"/>
  <c r="S183" i="103" a="1"/>
  <c r="S183" i="103" s="1"/>
  <c r="S180" i="103" a="1"/>
  <c r="S180" i="103" s="1"/>
  <c r="S65" i="103" a="1"/>
  <c r="S65" i="103" s="1"/>
  <c r="S167" i="103" a="1"/>
  <c r="S167" i="103" s="1"/>
  <c r="S30" i="103" a="1"/>
  <c r="S30" i="103" s="1"/>
  <c r="S175" i="103" a="1"/>
  <c r="S175" i="103" s="1"/>
  <c r="S9" i="103" a="1"/>
  <c r="S9" i="103" s="1"/>
  <c r="S8" i="103" a="1"/>
  <c r="S8" i="103" s="1"/>
  <c r="S105" i="103" a="1"/>
  <c r="S105" i="103" s="1"/>
  <c r="S160" i="103" a="1"/>
  <c r="S160" i="103" s="1"/>
  <c r="S164" i="103" a="1"/>
  <c r="S164" i="103" s="1"/>
  <c r="S165" i="103" a="1"/>
  <c r="S165" i="103" s="1"/>
  <c r="S166" i="103" a="1"/>
  <c r="S166" i="103" s="1"/>
  <c r="S169" i="103" a="1"/>
  <c r="S169" i="103" s="1"/>
  <c r="S170" i="103" a="1"/>
  <c r="S170" i="103" s="1"/>
  <c r="S172" i="103" a="1"/>
  <c r="S172" i="103" s="1"/>
  <c r="S173" i="103" a="1"/>
  <c r="S173" i="103" s="1"/>
  <c r="S174" i="103" a="1"/>
  <c r="S174" i="103" s="1"/>
  <c r="S177" i="103" a="1"/>
  <c r="S177" i="103" s="1"/>
  <c r="S178" i="103" a="1"/>
  <c r="S178" i="103" s="1"/>
  <c r="S179" i="103" a="1"/>
  <c r="S179" i="103" s="1"/>
  <c r="S182" i="103" a="1"/>
  <c r="S182" i="103" s="1"/>
  <c r="S185" i="103" a="1"/>
  <c r="S185" i="103" s="1"/>
  <c r="S188" i="103" a="1"/>
  <c r="S188" i="103" s="1"/>
  <c r="S191" i="103" a="1"/>
  <c r="S191" i="103" s="1"/>
  <c r="S194" i="103" a="1"/>
  <c r="S194" i="103" s="1"/>
  <c r="S195" i="103" a="1"/>
  <c r="S195" i="103" s="1"/>
  <c r="S157" i="103" a="1"/>
  <c r="S157" i="103" s="1"/>
  <c r="S158" i="103" a="1"/>
  <c r="S158" i="103" s="1"/>
  <c r="O107" i="103"/>
  <c r="P107" i="103"/>
  <c r="P198" i="103" s="1"/>
  <c r="S156" i="103" a="1"/>
  <c r="S156" i="103" s="1"/>
  <c r="S152" i="103" a="1"/>
  <c r="S152" i="103" s="1"/>
  <c r="S148" i="103" a="1"/>
  <c r="S148" i="103" s="1"/>
  <c r="S149" i="103" a="1"/>
  <c r="S149" i="103" s="1"/>
  <c r="S151" i="103" a="1"/>
  <c r="S151" i="103" s="1"/>
  <c r="S153" i="103" a="1"/>
  <c r="S153" i="103" s="1"/>
  <c r="S154" i="103" a="1"/>
  <c r="S154" i="103" s="1"/>
  <c r="S155" i="103" a="1"/>
  <c r="S155" i="103" s="1"/>
  <c r="S159" i="103" a="1"/>
  <c r="S159" i="103" s="1"/>
  <c r="S131" i="103" a="1"/>
  <c r="S131" i="103" s="1"/>
  <c r="S146" i="103" a="1"/>
  <c r="S146" i="103" s="1"/>
  <c r="S147" i="103" a="1"/>
  <c r="S147" i="103" s="1"/>
  <c r="A196" i="103"/>
  <c r="S145" i="103" a="1"/>
  <c r="S145" i="103" s="1"/>
  <c r="A41" i="103"/>
  <c r="A43" i="103" s="1"/>
  <c r="A44" i="103" s="1"/>
  <c r="A45" i="103" s="1"/>
  <c r="A47" i="103" s="1"/>
  <c r="A48" i="103" s="1"/>
  <c r="A49" i="103" s="1"/>
  <c r="A50" i="103" s="1"/>
  <c r="A51" i="103" s="1"/>
  <c r="A52" i="103" s="1"/>
  <c r="A53" i="103" s="1"/>
  <c r="A54" i="103" s="1"/>
  <c r="S144" i="103" a="1"/>
  <c r="S144" i="103" s="1"/>
  <c r="S48" i="103" a="1"/>
  <c r="S48" i="103" s="1"/>
  <c r="S28" i="103" a="1"/>
  <c r="S28" i="103" s="1"/>
  <c r="S26" i="103" a="1"/>
  <c r="S26" i="103" s="1"/>
  <c r="S24" i="103" a="1"/>
  <c r="S24" i="103" s="1"/>
  <c r="S21" i="103" a="1"/>
  <c r="S21" i="103" s="1"/>
  <c r="S19" i="103" a="1"/>
  <c r="S19" i="103" s="1"/>
  <c r="S16" i="103" a="1"/>
  <c r="S16" i="103" s="1"/>
  <c r="S13" i="103" a="1"/>
  <c r="S13" i="103" s="1"/>
  <c r="S14" i="103" a="1"/>
  <c r="S14" i="103" s="1"/>
  <c r="S11" i="103" a="1"/>
  <c r="S11" i="103" s="1"/>
  <c r="S7" i="103" a="1"/>
  <c r="S7" i="103" s="1"/>
  <c r="S143" i="103" a="1"/>
  <c r="S143" i="103" s="1"/>
  <c r="S142" i="103" a="1"/>
  <c r="S142" i="103" s="1"/>
  <c r="S141" i="103" a="1"/>
  <c r="S141" i="103" s="1"/>
  <c r="S140" i="103" a="1"/>
  <c r="S140" i="103" s="1"/>
  <c r="S139" i="103" a="1"/>
  <c r="S139" i="103" s="1"/>
  <c r="S138" i="103" a="1"/>
  <c r="S138" i="103" s="1"/>
  <c r="S137" i="103" a="1"/>
  <c r="S137" i="103" s="1"/>
  <c r="S136" i="103" a="1"/>
  <c r="S136" i="103" s="1"/>
  <c r="S133" i="103" a="1"/>
  <c r="S133" i="103" s="1"/>
  <c r="S132" i="103" a="1"/>
  <c r="S132" i="103" s="1"/>
  <c r="S128" i="103" a="1"/>
  <c r="S128" i="103" s="1"/>
  <c r="S127" i="103" a="1"/>
  <c r="S127" i="103" s="1"/>
  <c r="S126" i="103" a="1"/>
  <c r="S126" i="103" s="1"/>
  <c r="S124" i="103" a="1"/>
  <c r="S124" i="103" s="1"/>
  <c r="S122" i="103" a="1"/>
  <c r="S122" i="103" s="1"/>
  <c r="S121" i="103" a="1"/>
  <c r="S121" i="103" s="1"/>
  <c r="S117" i="103" a="1"/>
  <c r="S117" i="103" s="1"/>
  <c r="S115" i="103" a="1"/>
  <c r="S115" i="103" s="1"/>
  <c r="S114" i="103" a="1"/>
  <c r="S114" i="103" s="1"/>
  <c r="S113" i="103" a="1"/>
  <c r="S113" i="103" s="1"/>
  <c r="S112" i="103" a="1"/>
  <c r="S112" i="103" s="1"/>
  <c r="S111" i="103" a="1"/>
  <c r="S111" i="103" s="1"/>
  <c r="S110" i="103" a="1"/>
  <c r="S110" i="103" s="1"/>
  <c r="S109" i="103" a="1"/>
  <c r="S109" i="103" s="1"/>
  <c r="S108" i="103" a="1"/>
  <c r="S108" i="103" s="1"/>
  <c r="S106" i="103" a="1"/>
  <c r="S106" i="103" s="1"/>
  <c r="S103" i="103" a="1"/>
  <c r="S103" i="103" s="1"/>
  <c r="S102" i="103" a="1"/>
  <c r="S102" i="103" s="1"/>
  <c r="S101" i="103" a="1"/>
  <c r="S101" i="103" s="1"/>
  <c r="S100" i="103" a="1"/>
  <c r="S100" i="103" s="1"/>
  <c r="S99" i="103" a="1"/>
  <c r="S99" i="103" s="1"/>
  <c r="S98" i="103" a="1"/>
  <c r="S98" i="103" s="1"/>
  <c r="S97" i="103" a="1"/>
  <c r="S97" i="103" s="1"/>
  <c r="S96" i="103" a="1"/>
  <c r="S96" i="103" s="1"/>
  <c r="S95" i="103" a="1"/>
  <c r="S95" i="103" s="1"/>
  <c r="S93" i="103" a="1"/>
  <c r="S93" i="103" s="1"/>
  <c r="S92" i="103" a="1"/>
  <c r="S92" i="103" s="1"/>
  <c r="S91" i="103" a="1"/>
  <c r="S91" i="103" s="1"/>
  <c r="S90" i="103" a="1"/>
  <c r="S90" i="103" s="1"/>
  <c r="S89" i="103" a="1"/>
  <c r="S89" i="103" s="1"/>
  <c r="S88" i="103" a="1"/>
  <c r="S88" i="103" s="1"/>
  <c r="S87" i="103" a="1"/>
  <c r="S87" i="103" s="1"/>
  <c r="S86" i="103" a="1"/>
  <c r="S86" i="103" s="1"/>
  <c r="S85" i="103" a="1"/>
  <c r="S85" i="103" s="1"/>
  <c r="S84" i="103" a="1"/>
  <c r="S84" i="103" s="1"/>
  <c r="S82" i="103" a="1"/>
  <c r="S82" i="103" s="1"/>
  <c r="S81" i="103" a="1"/>
  <c r="S81" i="103" s="1"/>
  <c r="S80" i="103" a="1"/>
  <c r="S80" i="103" s="1"/>
  <c r="S79" i="103" a="1"/>
  <c r="S79" i="103" s="1"/>
  <c r="S78" i="103" a="1"/>
  <c r="S78" i="103" s="1"/>
  <c r="S77" i="103" a="1"/>
  <c r="S77" i="103" s="1"/>
  <c r="S76" i="103" a="1"/>
  <c r="S76" i="103" s="1"/>
  <c r="S75" i="103" a="1"/>
  <c r="S75" i="103" s="1"/>
  <c r="S74" i="103" a="1"/>
  <c r="S74" i="103" s="1"/>
  <c r="S73" i="103" a="1"/>
  <c r="S73" i="103" s="1"/>
  <c r="S72" i="103" a="1"/>
  <c r="S72" i="103" s="1"/>
  <c r="S70" i="103" a="1"/>
  <c r="S70" i="103" s="1"/>
  <c r="S69" i="103" a="1"/>
  <c r="S69" i="103" s="1"/>
  <c r="S68" i="103" a="1"/>
  <c r="S68" i="103" s="1"/>
  <c r="S67" i="103" a="1"/>
  <c r="S67" i="103" s="1"/>
  <c r="S63" i="103" a="1"/>
  <c r="S63" i="103" s="1"/>
  <c r="S62" i="103" a="1"/>
  <c r="S62" i="103" s="1"/>
  <c r="S61" i="103" a="1"/>
  <c r="S61" i="103" s="1"/>
  <c r="S60" i="103" a="1"/>
  <c r="S60" i="103" s="1"/>
  <c r="S59" i="103" a="1"/>
  <c r="S59" i="103" s="1"/>
  <c r="S57" i="103" a="1"/>
  <c r="S57" i="103" s="1"/>
  <c r="S55" i="103" a="1"/>
  <c r="S55" i="103" s="1"/>
  <c r="S54" i="103" a="1"/>
  <c r="S54" i="103" s="1"/>
  <c r="S53" i="103" a="1"/>
  <c r="S53" i="103" s="1"/>
  <c r="S52" i="103" a="1"/>
  <c r="S52" i="103" s="1"/>
  <c r="S51" i="103" a="1"/>
  <c r="S51" i="103" s="1"/>
  <c r="S50" i="103" a="1"/>
  <c r="S50" i="103" s="1"/>
  <c r="S49" i="103" a="1"/>
  <c r="S49" i="103" s="1"/>
  <c r="S44" i="103" a="1"/>
  <c r="S44" i="103" s="1"/>
  <c r="S43" i="103" a="1"/>
  <c r="S43" i="103" s="1"/>
  <c r="S41" i="103" a="1"/>
  <c r="S41" i="103" s="1"/>
  <c r="S40" i="103" a="1"/>
  <c r="S40" i="103" s="1"/>
  <c r="S39" i="103" a="1"/>
  <c r="S39" i="103" s="1"/>
  <c r="S38" i="103" a="1"/>
  <c r="S38" i="103" s="1"/>
  <c r="S37" i="103" a="1"/>
  <c r="S37" i="103" s="1"/>
  <c r="S36" i="103" a="1"/>
  <c r="S36" i="103" s="1"/>
  <c r="S35" i="103" a="1"/>
  <c r="S35" i="103" s="1"/>
  <c r="S34" i="103" a="1"/>
  <c r="S34" i="103" s="1"/>
  <c r="S29" i="103" a="1"/>
  <c r="S29" i="103" s="1"/>
  <c r="S27" i="103" a="1"/>
  <c r="S27" i="103" s="1"/>
  <c r="S25" i="103" a="1"/>
  <c r="S25" i="103" s="1"/>
  <c r="S23" i="103" a="1"/>
  <c r="S23" i="103" s="1"/>
  <c r="S22" i="103" a="1"/>
  <c r="S22" i="103" s="1"/>
  <c r="S20" i="103" a="1"/>
  <c r="S20" i="103" s="1"/>
  <c r="S18" i="103" a="1"/>
  <c r="S18" i="103" s="1"/>
  <c r="S17" i="103" a="1"/>
  <c r="S17" i="103" s="1"/>
  <c r="S15" i="103" a="1"/>
  <c r="S15" i="103" s="1"/>
  <c r="S12" i="103" a="1"/>
  <c r="S12" i="103" s="1"/>
  <c r="R69" i="105"/>
  <c r="N69" i="105"/>
  <c r="M69" i="105"/>
  <c r="L69" i="105"/>
  <c r="K69" i="105"/>
  <c r="J69" i="105"/>
  <c r="I69" i="105"/>
  <c r="H69" i="105"/>
  <c r="G69" i="105"/>
  <c r="F69" i="105"/>
  <c r="E69" i="105"/>
  <c r="P68" i="105"/>
  <c r="Q68" i="105"/>
  <c r="S68" i="105"/>
  <c r="Q67" i="105"/>
  <c r="S67" i="105" s="1"/>
  <c r="P66" i="105"/>
  <c r="Q66" i="105" s="1"/>
  <c r="S66" i="105" s="1"/>
  <c r="P65" i="105"/>
  <c r="Q65" i="105" s="1"/>
  <c r="S65" i="105" s="1"/>
  <c r="P64" i="105"/>
  <c r="Q64" i="105"/>
  <c r="S64" i="105"/>
  <c r="P63" i="105"/>
  <c r="Q63" i="105" s="1"/>
  <c r="S63" i="105" s="1"/>
  <c r="P62" i="105"/>
  <c r="O62" i="105"/>
  <c r="P61" i="105"/>
  <c r="Q61" i="105" s="1"/>
  <c r="S61" i="105" s="1"/>
  <c r="P60" i="105"/>
  <c r="Q60" i="105" s="1"/>
  <c r="S60" i="105" s="1"/>
  <c r="P59" i="105"/>
  <c r="Q59" i="105"/>
  <c r="S59" i="105" s="1"/>
  <c r="P58" i="105"/>
  <c r="Q58" i="105" s="1"/>
  <c r="S58" i="105" s="1"/>
  <c r="P57" i="105"/>
  <c r="Q57" i="105" s="1"/>
  <c r="S57" i="105" s="1"/>
  <c r="P56" i="105"/>
  <c r="Q56" i="105"/>
  <c r="S56" i="105"/>
  <c r="P55" i="105"/>
  <c r="Q55" i="105"/>
  <c r="S55" i="105" s="1"/>
  <c r="P54" i="105"/>
  <c r="Q54" i="105" s="1"/>
  <c r="S54" i="105" s="1"/>
  <c r="P53" i="105"/>
  <c r="Q53" i="105"/>
  <c r="S53" i="105" s="1"/>
  <c r="P52" i="105"/>
  <c r="Q52" i="105"/>
  <c r="S52" i="105"/>
  <c r="P51" i="105"/>
  <c r="Q51" i="105"/>
  <c r="S51" i="105" s="1"/>
  <c r="P50" i="105"/>
  <c r="Q50" i="105" s="1"/>
  <c r="S50" i="105" s="1"/>
  <c r="P49" i="105"/>
  <c r="Q49" i="105"/>
  <c r="S49" i="105" s="1"/>
  <c r="P48" i="105"/>
  <c r="Q48" i="105"/>
  <c r="S48" i="105"/>
  <c r="P47" i="105"/>
  <c r="Q47" i="105"/>
  <c r="S47" i="105" s="1"/>
  <c r="P46" i="105"/>
  <c r="Q46" i="105" s="1"/>
  <c r="S46" i="105" s="1"/>
  <c r="P45" i="105"/>
  <c r="Q45" i="105"/>
  <c r="S45" i="105" s="1"/>
  <c r="P44" i="105"/>
  <c r="Q44" i="105"/>
  <c r="S44" i="105"/>
  <c r="Q43" i="105"/>
  <c r="S43" i="105"/>
  <c r="P42" i="105"/>
  <c r="Q42" i="105" s="1"/>
  <c r="S42" i="105" s="1"/>
  <c r="P41" i="105"/>
  <c r="Q41" i="105"/>
  <c r="S41" i="105"/>
  <c r="P40" i="105"/>
  <c r="Q40" i="105" s="1"/>
  <c r="S40" i="105" s="1"/>
  <c r="P39" i="105"/>
  <c r="Q39" i="105"/>
  <c r="S39" i="105"/>
  <c r="P38" i="105"/>
  <c r="Q38" i="105" s="1"/>
  <c r="S38" i="105" s="1"/>
  <c r="P37" i="105"/>
  <c r="Q37" i="105"/>
  <c r="S37" i="105"/>
  <c r="P36" i="105"/>
  <c r="Q36" i="105" s="1"/>
  <c r="S36" i="105" s="1"/>
  <c r="P35" i="105"/>
  <c r="Q35" i="105"/>
  <c r="S35" i="105"/>
  <c r="P34" i="105"/>
  <c r="O34" i="105"/>
  <c r="P33" i="105"/>
  <c r="Q33" i="105"/>
  <c r="S33" i="105" s="1"/>
  <c r="P32" i="105"/>
  <c r="Q32" i="105" s="1"/>
  <c r="S32" i="105" s="1"/>
  <c r="P31" i="105"/>
  <c r="Q31" i="105"/>
  <c r="S31" i="105"/>
  <c r="P30" i="105"/>
  <c r="Q30" i="105" s="1"/>
  <c r="S30" i="105" s="1"/>
  <c r="P29" i="105"/>
  <c r="Q29" i="105" s="1"/>
  <c r="S29" i="105" s="1"/>
  <c r="P28" i="105"/>
  <c r="Q28" i="105" s="1"/>
  <c r="S28" i="105" s="1"/>
  <c r="Q27" i="105"/>
  <c r="S27" i="105"/>
  <c r="P26" i="105"/>
  <c r="Q26" i="105"/>
  <c r="S26" i="105" s="1"/>
  <c r="P25" i="105"/>
  <c r="Q25" i="105"/>
  <c r="S25" i="105" s="1"/>
  <c r="P24" i="105"/>
  <c r="Q24" i="105"/>
  <c r="S24" i="105" s="1"/>
  <c r="P23" i="105"/>
  <c r="Q23" i="105"/>
  <c r="S23" i="105"/>
  <c r="P22" i="105"/>
  <c r="Q22" i="105"/>
  <c r="S22" i="105" s="1"/>
  <c r="P21" i="105"/>
  <c r="Q21" i="105"/>
  <c r="S21" i="105" s="1"/>
  <c r="P20" i="105"/>
  <c r="Q20" i="105"/>
  <c r="S20" i="105" s="1"/>
  <c r="P19" i="105"/>
  <c r="Q19" i="105"/>
  <c r="S19" i="105"/>
  <c r="P18" i="105"/>
  <c r="Q18" i="105"/>
  <c r="S18" i="105" s="1"/>
  <c r="P17" i="105"/>
  <c r="Q17" i="105" s="1"/>
  <c r="S17" i="105" s="1"/>
  <c r="P16" i="105"/>
  <c r="Q16" i="105"/>
  <c r="S16" i="105" s="1"/>
  <c r="P15" i="105"/>
  <c r="Q15" i="105"/>
  <c r="S15" i="105"/>
  <c r="P14" i="105"/>
  <c r="P69" i="105" s="1"/>
  <c r="Q13" i="105"/>
  <c r="S13" i="105" s="1"/>
  <c r="Q62" i="105"/>
  <c r="S62" i="105" s="1"/>
  <c r="Q34" i="105"/>
  <c r="S34" i="105"/>
  <c r="O69" i="105"/>
  <c r="Q114" i="104"/>
  <c r="S114" i="104" s="1"/>
  <c r="Q113" i="104"/>
  <c r="S113" i="104" s="1"/>
  <c r="Q112" i="104"/>
  <c r="S112" i="104" s="1"/>
  <c r="Q111" i="104"/>
  <c r="S111" i="104"/>
  <c r="Q110" i="104"/>
  <c r="S110" i="104" s="1"/>
  <c r="Q109" i="104"/>
  <c r="S109" i="104"/>
  <c r="Q108" i="104"/>
  <c r="S108" i="104" s="1"/>
  <c r="Q107" i="104"/>
  <c r="S107" i="104" s="1"/>
  <c r="Q105" i="104"/>
  <c r="S105" i="104" s="1"/>
  <c r="Q104" i="104"/>
  <c r="S104" i="104"/>
  <c r="R90" i="104"/>
  <c r="N90" i="104"/>
  <c r="M90" i="104"/>
  <c r="L90" i="104"/>
  <c r="K90" i="104"/>
  <c r="J90" i="104"/>
  <c r="I90" i="104"/>
  <c r="H90" i="104"/>
  <c r="E90" i="104"/>
  <c r="Q89" i="104"/>
  <c r="S89" i="104" s="1"/>
  <c r="Q88" i="104"/>
  <c r="S88" i="104"/>
  <c r="Q87" i="104"/>
  <c r="S87" i="104"/>
  <c r="Q86" i="104"/>
  <c r="S86" i="104"/>
  <c r="Q85" i="104"/>
  <c r="S85" i="104" s="1"/>
  <c r="Q84" i="104"/>
  <c r="S84" i="104"/>
  <c r="Q83" i="104"/>
  <c r="S83" i="104" s="1"/>
  <c r="Q82" i="104"/>
  <c r="S82" i="104"/>
  <c r="Q81" i="104"/>
  <c r="S81" i="104"/>
  <c r="Q80" i="104"/>
  <c r="S80" i="104"/>
  <c r="G79" i="104"/>
  <c r="Q79" i="104"/>
  <c r="S79" i="104" s="1"/>
  <c r="Q78" i="104"/>
  <c r="S78" i="104" s="1"/>
  <c r="Q77" i="104"/>
  <c r="S77" i="104" s="1"/>
  <c r="Q76" i="104"/>
  <c r="S76" i="104" s="1"/>
  <c r="Q75" i="104"/>
  <c r="S75" i="104"/>
  <c r="Q74" i="104"/>
  <c r="S74" i="104" s="1"/>
  <c r="O73" i="104"/>
  <c r="G73" i="104"/>
  <c r="Q72" i="104"/>
  <c r="S72" i="104" s="1"/>
  <c r="Q71" i="104"/>
  <c r="S71" i="104" s="1"/>
  <c r="Q70" i="104"/>
  <c r="S70" i="104" s="1"/>
  <c r="Q69" i="104"/>
  <c r="S69" i="104"/>
  <c r="Q68" i="104"/>
  <c r="S68" i="104" s="1"/>
  <c r="O67" i="104"/>
  <c r="G67" i="104"/>
  <c r="Q66" i="104"/>
  <c r="S66" i="104" s="1"/>
  <c r="Q65" i="104"/>
  <c r="S65" i="104" s="1"/>
  <c r="Q64" i="104"/>
  <c r="S64" i="104" s="1"/>
  <c r="Q63" i="104"/>
  <c r="S63" i="104"/>
  <c r="Q62" i="104"/>
  <c r="S62" i="104" s="1"/>
  <c r="Q61" i="104"/>
  <c r="S61" i="104" s="1"/>
  <c r="Q60" i="104"/>
  <c r="S60" i="104" s="1"/>
  <c r="Q59" i="104"/>
  <c r="S59" i="104" s="1"/>
  <c r="P58" i="104"/>
  <c r="Q58" i="104" s="1"/>
  <c r="S58" i="104" s="1"/>
  <c r="Q57" i="104"/>
  <c r="S57" i="104"/>
  <c r="Q56" i="104"/>
  <c r="S56" i="104"/>
  <c r="Q55" i="104"/>
  <c r="S55" i="104" s="1"/>
  <c r="Q54" i="104"/>
  <c r="S54" i="104" s="1"/>
  <c r="Q53" i="104"/>
  <c r="S53" i="104"/>
  <c r="G52" i="104"/>
  <c r="F52" i="104"/>
  <c r="Q52" i="104" s="1"/>
  <c r="S52" i="104" s="1"/>
  <c r="O51" i="104"/>
  <c r="O90" i="104" s="1"/>
  <c r="G51" i="104"/>
  <c r="G90" i="104" s="1"/>
  <c r="Q50" i="104"/>
  <c r="S50" i="104"/>
  <c r="Q49" i="104"/>
  <c r="S49" i="104" s="1"/>
  <c r="Q48" i="104"/>
  <c r="S48" i="104" s="1"/>
  <c r="O47" i="104"/>
  <c r="G47" i="104"/>
  <c r="Q46" i="104"/>
  <c r="S46" i="104"/>
  <c r="Q45" i="104"/>
  <c r="S45" i="104"/>
  <c r="Q44" i="104"/>
  <c r="S44" i="104" s="1"/>
  <c r="Q43" i="104"/>
  <c r="S43" i="104" s="1"/>
  <c r="Q42" i="104"/>
  <c r="S42" i="104" s="1"/>
  <c r="Q41" i="104"/>
  <c r="S41" i="104" s="1"/>
  <c r="Q40" i="104"/>
  <c r="S40" i="104"/>
  <c r="Q39" i="104"/>
  <c r="S39" i="104"/>
  <c r="Q38" i="104"/>
  <c r="S38" i="104" s="1"/>
  <c r="Q37" i="104"/>
  <c r="S37" i="104" s="1"/>
  <c r="P36" i="104"/>
  <c r="P90" i="104"/>
  <c r="Q35" i="104"/>
  <c r="S35" i="104" s="1"/>
  <c r="Q34" i="104"/>
  <c r="S34" i="104"/>
  <c r="Q33" i="104"/>
  <c r="S33" i="104"/>
  <c r="Q32" i="104"/>
  <c r="S32" i="104" s="1"/>
  <c r="Q31" i="104"/>
  <c r="S31" i="104"/>
  <c r="Q30" i="104"/>
  <c r="S30" i="104"/>
  <c r="Q29" i="104"/>
  <c r="S29" i="104" s="1"/>
  <c r="Q28" i="104"/>
  <c r="S28" i="104"/>
  <c r="Q27" i="104"/>
  <c r="S27" i="104"/>
  <c r="Q26" i="104"/>
  <c r="S26" i="104" s="1"/>
  <c r="Q25" i="104"/>
  <c r="S25" i="104"/>
  <c r="Q24" i="104"/>
  <c r="S24" i="104"/>
  <c r="Q23" i="104"/>
  <c r="S23" i="104" s="1"/>
  <c r="Q22" i="104"/>
  <c r="S22" i="104"/>
  <c r="Q21" i="104"/>
  <c r="S21" i="104"/>
  <c r="Q20" i="104"/>
  <c r="S20" i="104" s="1"/>
  <c r="F19" i="104"/>
  <c r="Q19" i="104" s="1"/>
  <c r="S19" i="104" s="1"/>
  <c r="F18" i="104"/>
  <c r="F90" i="104" s="1"/>
  <c r="Q17" i="104"/>
  <c r="S17" i="104" s="1"/>
  <c r="Q16" i="104"/>
  <c r="S16" i="104"/>
  <c r="Q15" i="104"/>
  <c r="S15" i="104"/>
  <c r="Q14" i="104"/>
  <c r="Q73" i="104"/>
  <c r="S73" i="104" s="1"/>
  <c r="Q67" i="104"/>
  <c r="S67" i="104"/>
  <c r="S14" i="104"/>
  <c r="Q18" i="104"/>
  <c r="S18" i="104" s="1"/>
  <c r="Q36" i="104"/>
  <c r="S36" i="104"/>
  <c r="Q47" i="104"/>
  <c r="S47" i="104" s="1"/>
  <c r="A55" i="103" l="1"/>
  <c r="A57" i="103" s="1"/>
  <c r="A59" i="103" s="1"/>
  <c r="A60" i="103" s="1"/>
  <c r="A61" i="103" s="1"/>
  <c r="A62" i="103" s="1"/>
  <c r="A63" i="103" s="1"/>
  <c r="A65" i="103" s="1"/>
  <c r="A67" i="103" s="1"/>
  <c r="A68" i="103" s="1"/>
  <c r="A69" i="103" s="1"/>
  <c r="A70" i="103" s="1"/>
  <c r="A72" i="103" s="1"/>
  <c r="A73" i="103" s="1"/>
  <c r="A74" i="103" s="1"/>
  <c r="A75" i="103" s="1"/>
  <c r="A76" i="103" s="1"/>
  <c r="A77" i="103" s="1"/>
  <c r="A78" i="103" s="1"/>
  <c r="A79" i="103" s="1"/>
  <c r="A80" i="103" s="1"/>
  <c r="A81" i="103" s="1"/>
  <c r="A82" i="103" s="1"/>
  <c r="A83" i="103" s="1"/>
  <c r="A84" i="103" s="1"/>
  <c r="A85" i="103" s="1"/>
  <c r="A86" i="103" s="1"/>
  <c r="A87" i="103" s="1"/>
  <c r="A88" i="103" s="1"/>
  <c r="A89" i="103" s="1"/>
  <c r="A90" i="103" s="1"/>
  <c r="A91" i="103" s="1"/>
  <c r="A92" i="103" s="1"/>
  <c r="A93" i="103" s="1"/>
  <c r="A95" i="103" s="1"/>
  <c r="A96" i="103" s="1"/>
  <c r="A97" i="103" s="1"/>
  <c r="A98" i="103" s="1"/>
  <c r="A99" i="103" s="1"/>
  <c r="A100" i="103" s="1"/>
  <c r="A101" i="103" s="1"/>
  <c r="A102" i="103" s="1"/>
  <c r="A103" i="103" s="1"/>
  <c r="A104" i="103" s="1"/>
  <c r="A105" i="103" s="1"/>
  <c r="A106" i="103" s="1"/>
  <c r="A107" i="103" s="1"/>
  <c r="A108" i="103" s="1"/>
  <c r="A109" i="103" s="1"/>
  <c r="A110" i="103" s="1"/>
  <c r="A111" i="103" s="1"/>
  <c r="A112" i="103" s="1"/>
  <c r="A113" i="103" s="1"/>
  <c r="A114" i="103" s="1"/>
  <c r="A115" i="103" s="1"/>
  <c r="A117" i="103" s="1"/>
  <c r="A119" i="103" s="1"/>
  <c r="A121" i="103" s="1"/>
  <c r="A122" i="103" s="1"/>
  <c r="A124" i="103" s="1"/>
  <c r="A126" i="103" s="1"/>
  <c r="A127" i="103" s="1"/>
  <c r="A128" i="103" s="1"/>
  <c r="A131" i="103" s="1"/>
  <c r="A132" i="103" s="1"/>
  <c r="A133" i="103" s="1"/>
  <c r="A134" i="103" s="1"/>
  <c r="A136" i="103" s="1"/>
  <c r="A137" i="103" s="1"/>
  <c r="A138" i="103" s="1"/>
  <c r="A139" i="103" s="1"/>
  <c r="A140" i="103" s="1"/>
  <c r="A141" i="103" s="1"/>
  <c r="A142" i="103" s="1"/>
  <c r="A143" i="103" s="1"/>
  <c r="A144" i="103" s="1"/>
  <c r="A145" i="103" s="1"/>
  <c r="A146" i="103" s="1"/>
  <c r="A147" i="103" s="1"/>
  <c r="A148" i="103" s="1"/>
  <c r="A149" i="103" s="1"/>
  <c r="A150" i="103" s="1"/>
  <c r="A151" i="103" s="1"/>
  <c r="A152" i="103" s="1"/>
  <c r="A153" i="103" s="1"/>
  <c r="A154" i="103" s="1"/>
  <c r="A155" i="103" s="1"/>
  <c r="Q14" i="105"/>
  <c r="S14" i="105" s="1"/>
  <c r="S69" i="105" s="1"/>
  <c r="Q51" i="104"/>
  <c r="S51" i="104" s="1"/>
  <c r="S90" i="104" s="1"/>
  <c r="Q69" i="105"/>
  <c r="S150" i="103" a="1"/>
  <c r="S150" i="103" s="1"/>
  <c r="J198" i="103"/>
  <c r="R150" i="103"/>
  <c r="T150" i="103" s="1"/>
  <c r="T198" i="103" s="1"/>
  <c r="R107" i="103"/>
  <c r="R198" i="103" s="1"/>
  <c r="O198" i="103"/>
  <c r="S107" i="103" a="1"/>
  <c r="S107" i="103" s="1"/>
  <c r="S198" i="103" l="1"/>
  <c r="Q90" i="10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RRHH</author>
  </authors>
  <commentList>
    <comment ref="K36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RRHH:</t>
        </r>
        <r>
          <rPr>
            <sz val="9"/>
            <color indexed="81"/>
            <rFont val="Tahoma"/>
            <family val="2"/>
          </rPr>
          <t xml:space="preserve">
paso a Jornalero- ver los montos </t>
        </r>
      </text>
    </comment>
    <comment ref="G47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>RRHH:</t>
        </r>
        <r>
          <rPr>
            <sz val="9"/>
            <color indexed="81"/>
            <rFont val="Tahoma"/>
            <family val="2"/>
          </rPr>
          <t xml:space="preserve">
salario + horas extras 240.000</t>
        </r>
      </text>
    </comment>
    <comment ref="O47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>RRHH:</t>
        </r>
        <r>
          <rPr>
            <sz val="9"/>
            <color indexed="81"/>
            <rFont val="Tahoma"/>
            <family val="2"/>
          </rPr>
          <t xml:space="preserve">
salari o+ horas extras 350.000</t>
        </r>
      </text>
    </comment>
    <comment ref="G51" authorId="0" shapeId="0" xr:uid="{00000000-0006-0000-0100-000004000000}">
      <text>
        <r>
          <rPr>
            <b/>
            <sz val="9"/>
            <color indexed="81"/>
            <rFont val="Tahoma"/>
            <family val="2"/>
          </rPr>
          <t>RRHH:</t>
        </r>
        <r>
          <rPr>
            <sz val="9"/>
            <color indexed="81"/>
            <rFont val="Tahoma"/>
            <family val="2"/>
          </rPr>
          <t xml:space="preserve">
salario + horas extras 240.000</t>
        </r>
      </text>
    </comment>
    <comment ref="O51" authorId="0" shapeId="0" xr:uid="{00000000-0006-0000-0100-000005000000}">
      <text>
        <r>
          <rPr>
            <b/>
            <sz val="9"/>
            <color indexed="81"/>
            <rFont val="Tahoma"/>
            <family val="2"/>
          </rPr>
          <t>RRHH:</t>
        </r>
        <r>
          <rPr>
            <sz val="9"/>
            <color indexed="81"/>
            <rFont val="Tahoma"/>
            <family val="2"/>
          </rPr>
          <t xml:space="preserve">
salario + horas extras 350.000</t>
        </r>
      </text>
    </comment>
    <comment ref="F52" authorId="0" shapeId="0" xr:uid="{00000000-0006-0000-0100-000006000000}">
      <text>
        <r>
          <rPr>
            <b/>
            <sz val="9"/>
            <color indexed="81"/>
            <rFont val="Tahoma"/>
            <family val="2"/>
          </rPr>
          <t>RRHH:</t>
        </r>
        <r>
          <rPr>
            <sz val="9"/>
            <color indexed="81"/>
            <rFont val="Tahoma"/>
            <family val="2"/>
          </rPr>
          <t xml:space="preserve">
salario + horas extras 240.000</t>
        </r>
      </text>
    </comment>
    <comment ref="G52" authorId="0" shapeId="0" xr:uid="{00000000-0006-0000-0100-000007000000}">
      <text>
        <r>
          <rPr>
            <b/>
            <sz val="9"/>
            <color indexed="81"/>
            <rFont val="Tahoma"/>
            <family val="2"/>
          </rPr>
          <t>RRHH:</t>
        </r>
        <r>
          <rPr>
            <sz val="9"/>
            <color indexed="81"/>
            <rFont val="Tahoma"/>
            <family val="2"/>
          </rPr>
          <t xml:space="preserve">
salario + horas extras 240.000</t>
        </r>
      </text>
    </comment>
    <comment ref="G67" authorId="0" shapeId="0" xr:uid="{00000000-0006-0000-0100-000008000000}">
      <text>
        <r>
          <rPr>
            <b/>
            <sz val="9"/>
            <color indexed="81"/>
            <rFont val="Tahoma"/>
            <family val="2"/>
          </rPr>
          <t>RRHH:</t>
        </r>
        <r>
          <rPr>
            <sz val="9"/>
            <color indexed="81"/>
            <rFont val="Tahoma"/>
            <family val="2"/>
          </rPr>
          <t xml:space="preserve">
salario + horas extras 260.000</t>
        </r>
      </text>
    </comment>
    <comment ref="O67" authorId="0" shapeId="0" xr:uid="{00000000-0006-0000-0100-000009000000}">
      <text>
        <r>
          <rPr>
            <b/>
            <sz val="9"/>
            <color indexed="81"/>
            <rFont val="Tahoma"/>
            <family val="2"/>
          </rPr>
          <t>RRHH:</t>
        </r>
        <r>
          <rPr>
            <sz val="9"/>
            <color indexed="81"/>
            <rFont val="Tahoma"/>
            <family val="2"/>
          </rPr>
          <t xml:space="preserve">
salario + horas extras 250,000</t>
        </r>
      </text>
    </comment>
    <comment ref="N72" authorId="0" shapeId="0" xr:uid="{00000000-0006-0000-0100-00000A000000}">
      <text>
        <r>
          <rPr>
            <b/>
            <sz val="9"/>
            <color indexed="81"/>
            <rFont val="Tahoma"/>
            <family val="2"/>
          </rPr>
          <t xml:space="preserve">RRHH:
paso a nombrado- cobrara 2 montos </t>
        </r>
      </text>
    </comment>
    <comment ref="G73" authorId="0" shapeId="0" xr:uid="{00000000-0006-0000-0100-00000B000000}">
      <text>
        <r>
          <rPr>
            <b/>
            <sz val="9"/>
            <color indexed="81"/>
            <rFont val="Tahoma"/>
            <family val="2"/>
          </rPr>
          <t>RRHH:</t>
        </r>
        <r>
          <rPr>
            <sz val="9"/>
            <color indexed="81"/>
            <rFont val="Tahoma"/>
            <family val="2"/>
          </rPr>
          <t xml:space="preserve">
salario + horas extras 300.000</t>
        </r>
      </text>
    </comment>
    <comment ref="O73" authorId="0" shapeId="0" xr:uid="{00000000-0006-0000-0100-00000C000000}">
      <text>
        <r>
          <rPr>
            <b/>
            <sz val="9"/>
            <color indexed="81"/>
            <rFont val="Tahoma"/>
            <family val="2"/>
          </rPr>
          <t>RRHH:</t>
        </r>
        <r>
          <rPr>
            <sz val="9"/>
            <color indexed="81"/>
            <rFont val="Tahoma"/>
            <family val="2"/>
          </rPr>
          <t xml:space="preserve">
salario + horas extras</t>
        </r>
      </text>
    </comment>
    <comment ref="G79" authorId="0" shapeId="0" xr:uid="{00000000-0006-0000-0100-00000D000000}">
      <text>
        <r>
          <rPr>
            <b/>
            <sz val="9"/>
            <color indexed="81"/>
            <rFont val="Tahoma"/>
            <family val="2"/>
          </rPr>
          <t>RRHH:</t>
        </r>
        <r>
          <rPr>
            <sz val="9"/>
            <color indexed="81"/>
            <rFont val="Tahoma"/>
            <family val="2"/>
          </rPr>
          <t xml:space="preserve">
salario + horas extras 400.000</t>
        </r>
      </text>
    </comment>
    <comment ref="C112" authorId="0" shapeId="0" xr:uid="{00000000-0006-0000-0100-00000E000000}">
      <text>
        <r>
          <rPr>
            <b/>
            <sz val="9"/>
            <color indexed="81"/>
            <rFont val="Tahoma"/>
            <family val="2"/>
          </rPr>
          <t>RRHH:</t>
        </r>
        <r>
          <rPr>
            <sz val="9"/>
            <color indexed="81"/>
            <rFont val="Tahoma"/>
            <family val="2"/>
          </rPr>
          <t xml:space="preserve">
PROCESADO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RRHH</author>
  </authors>
  <commentList>
    <comment ref="O34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RRHH:</t>
        </r>
        <r>
          <rPr>
            <sz val="9"/>
            <color indexed="81"/>
            <rFont val="Tahoma"/>
            <family val="2"/>
          </rPr>
          <t xml:space="preserve">
salario + horas extras 250.000</t>
        </r>
      </text>
    </comment>
    <comment ref="O62" authorId="0" shapeId="0" xr:uid="{00000000-0006-0000-0200-000002000000}">
      <text>
        <r>
          <rPr>
            <b/>
            <sz val="9"/>
            <color indexed="81"/>
            <rFont val="Tahoma"/>
            <family val="2"/>
          </rPr>
          <t>RRHH:</t>
        </r>
        <r>
          <rPr>
            <sz val="9"/>
            <color indexed="81"/>
            <rFont val="Tahoma"/>
            <family val="2"/>
          </rPr>
          <t xml:space="preserve">
salario + horas extras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<sst xmlns="http://schemas.openxmlformats.org/spreadsheetml/2006/main" count="719" uniqueCount="446">
  <si>
    <t>ENERO</t>
  </si>
  <si>
    <t>FEBRERO</t>
  </si>
  <si>
    <t>MARZO</t>
  </si>
  <si>
    <t>ABRIL</t>
  </si>
  <si>
    <t>MAYO</t>
  </si>
  <si>
    <t>JUNIO</t>
  </si>
  <si>
    <t>JULIO</t>
  </si>
  <si>
    <t>AGOSTO</t>
  </si>
  <si>
    <t>OCTUBRE</t>
  </si>
  <si>
    <t>NOVIEMBRE</t>
  </si>
  <si>
    <t>DICIEMBRE</t>
  </si>
  <si>
    <t>Sueldos</t>
  </si>
  <si>
    <t>Gasto de Representación</t>
  </si>
  <si>
    <t>Bonif. por Responsabilidad en el Cargo</t>
  </si>
  <si>
    <t>MARIA ANGELICA BRITEZ AMARILLA</t>
  </si>
  <si>
    <t xml:space="preserve">ESTEBAN RAMON INSFRAN </t>
  </si>
  <si>
    <t>PABLO MEDINA GARCIA</t>
  </si>
  <si>
    <t>FRANCISCO DANIEL ARRUA</t>
  </si>
  <si>
    <t>ARTURO JAVIER CASTILLO GARCIA</t>
  </si>
  <si>
    <t>LUZ  NATALIA BENITEZ AGUAYO</t>
  </si>
  <si>
    <t>LOURDES ISABEL BARRIOS PEREIRA</t>
  </si>
  <si>
    <t>RUBEN FRANCISCO BAREIRO ESPINOLA</t>
  </si>
  <si>
    <t>SONIA ELIZABETH MORALES GOMEZ</t>
  </si>
  <si>
    <t>ANA CAROLINA TORRES ROLON</t>
  </si>
  <si>
    <t>GISSELA FABIANA GALEANO SANABRIA</t>
  </si>
  <si>
    <t>JOSE ALEXANDRA GOMEZ LEZCANO</t>
  </si>
  <si>
    <t>KENIA ANDREA ARGÜELLO</t>
  </si>
  <si>
    <t>LETICIA LORENA GIMENEZ TORRES</t>
  </si>
  <si>
    <t>LIZ  MARIA FRETES SILVA</t>
  </si>
  <si>
    <t>MARCOS ANTONIO NOGUERA CENTURION</t>
  </si>
  <si>
    <t>MONICA MERCEDES RODRIGUEZ IBARRA</t>
  </si>
  <si>
    <t>NATALIA CAROLINA ARRUA</t>
  </si>
  <si>
    <t>OSCAR ARIEL RAMIREZ GARCIA</t>
  </si>
  <si>
    <t xml:space="preserve">VANESSA ELIZABETH SOTELO  BENÍTEZ </t>
  </si>
  <si>
    <t>ALCIDES ALEXANDER FLEITAS BOGARIN</t>
  </si>
  <si>
    <t>ROSA GRACIELA RUIZ DIAZ ARRUA</t>
  </si>
  <si>
    <t>ALFREDO SAMANIEGO ALMADA</t>
  </si>
  <si>
    <t>CLARA VICTORINA ARECO PICO</t>
  </si>
  <si>
    <t>DIANA ACOSTA BENITEZ</t>
  </si>
  <si>
    <t>GISSELLE JANINA AVALOS GALEANO</t>
  </si>
  <si>
    <t>LILIA, CENTURION VDA, DE NOGUERA</t>
  </si>
  <si>
    <t>MARIA A. INES SAMANIEGO ALMADA</t>
  </si>
  <si>
    <t>MARIA CRISTINA TORRES G.</t>
  </si>
  <si>
    <t>NATALIA MARILIN VERGARA RUIZ DIAZ</t>
  </si>
  <si>
    <t xml:space="preserve">NOELIA ESTHER SIMNAVODA MENDEZ </t>
  </si>
  <si>
    <t>RAFAEL CORONEL ARIAS</t>
  </si>
  <si>
    <t>GUSTAVO BERNARDINO KRAUSE GONZALEZ</t>
  </si>
  <si>
    <t>ANA ROSALBA MENDOZA ORTIZ</t>
  </si>
  <si>
    <t>DANIEL GIMENEZ SANCHEZ</t>
  </si>
  <si>
    <t>EMILIO JAVIER GAMARRA RUIZ DIAZ</t>
  </si>
  <si>
    <t>ERICK ISAIAS BENÍTEZ MAYER</t>
  </si>
  <si>
    <t>FULVIO  EDGARDO THOMPSON ROTELA</t>
  </si>
  <si>
    <t>GUIDO BORBA</t>
  </si>
  <si>
    <t xml:space="preserve">HUGO ALCIDES CÁCERES </t>
  </si>
  <si>
    <t>JESSICA ADRIANA CENTURIÓN LOPEZ</t>
  </si>
  <si>
    <t>LIDIA MARIANA CABALLERO GIMENEZ</t>
  </si>
  <si>
    <t>MARIA ELENA VILLAGRA DE BAREIRO</t>
  </si>
  <si>
    <t>MARIELA GARCIA</t>
  </si>
  <si>
    <t>ROBERTO CUENCA DUARTE</t>
  </si>
  <si>
    <t>WALTER RODRIGO LOCIO GOMEZ</t>
  </si>
  <si>
    <t>YAMIL OSMAR ALVARENGA</t>
  </si>
  <si>
    <t>ADOLFO ZAYAS RODAS</t>
  </si>
  <si>
    <t>NELSON VERÓN</t>
  </si>
  <si>
    <t>HAYDEE CELESTE VILLALBA KRAYACICH</t>
  </si>
  <si>
    <t>RICHARD JOAQUIN CAÑETE VALLEJOS</t>
  </si>
  <si>
    <t>MARIO ESTEBAN GODOY RODRIGUEZ</t>
  </si>
  <si>
    <t>EPIFANIO PEREIRA</t>
  </si>
  <si>
    <t>BENJAMIN AGUILAR GARCIA</t>
  </si>
  <si>
    <t>PABLO CESAR TORRES ALVARENGA</t>
  </si>
  <si>
    <t>CARLOS ROBERTO OLMEDO LEZCANO</t>
  </si>
  <si>
    <t>CLAUDIA ROSALIA GOMEZ SANCHEZ</t>
  </si>
  <si>
    <t>CYNTHIA ALEXIS GIMENEZ VALLEJOS</t>
  </si>
  <si>
    <t>JUAN PANIAGUA</t>
  </si>
  <si>
    <t>MIGUEL MARECOS</t>
  </si>
  <si>
    <t xml:space="preserve">VIDAL PAREDES FLORES </t>
  </si>
  <si>
    <t>NATALIO OSCAR GOMEZ IBAÑEZ</t>
  </si>
  <si>
    <t>MAURICIO DANIEL NUÑEZ GONZALEZ</t>
  </si>
  <si>
    <t>LUIS ALBERTO SEGOVIA PEREZ</t>
  </si>
  <si>
    <t>NAYELI AGUILAR RUIZ</t>
  </si>
  <si>
    <t>ADOLFO NUÑEZ REINOSO</t>
  </si>
  <si>
    <t>JOSE ARIEL TORRES FERNANDEZ</t>
  </si>
  <si>
    <t>FRANCISCO RIVEROS</t>
  </si>
  <si>
    <t>LUZ MARILDA MARTINEZ OVELAR</t>
  </si>
  <si>
    <t>MARIA EMILIA VILLALBA GIMENEZ</t>
  </si>
  <si>
    <t>JUAN CLAUDIO PEREIRA</t>
  </si>
  <si>
    <t>DAMIANA CÁCERES JALUF</t>
  </si>
  <si>
    <t xml:space="preserve">FATIMA ISABEL VERGARA PORTILLO </t>
  </si>
  <si>
    <t>NADIA MARIA JAZMIN ACOSTA ESPINOLA</t>
  </si>
  <si>
    <t>ROMY ELIANA ALRCON DE VEGA</t>
  </si>
  <si>
    <t xml:space="preserve">LUCERO MARIA LUJAN CENTURION BENITEZ </t>
  </si>
  <si>
    <t>MICHEL JAVIER SOSA PEREIRA</t>
  </si>
  <si>
    <t>JUAN CARLOS GOMEZ NUÑEZ</t>
  </si>
  <si>
    <t xml:space="preserve">                                                              </t>
  </si>
  <si>
    <t xml:space="preserve"> PLANILLA DE PAGO AGUINALDO A CONTRATADOS AÑO 2016</t>
  </si>
  <si>
    <t>Tipo Presupuesto</t>
  </si>
  <si>
    <t>1 Actividades Centrales</t>
  </si>
  <si>
    <t>Programa</t>
  </si>
  <si>
    <t>2 Ejecutivo Municipal</t>
  </si>
  <si>
    <t>Unidad Responsable</t>
  </si>
  <si>
    <t>Intendencia Municipal</t>
  </si>
  <si>
    <t>Nº</t>
  </si>
  <si>
    <t>C.I.Nº</t>
  </si>
  <si>
    <t>Nombres y Apellidos</t>
  </si>
  <si>
    <t>Cargo</t>
  </si>
  <si>
    <t>SEPTIEMBRE</t>
  </si>
  <si>
    <t>TOTAL</t>
  </si>
  <si>
    <t>ANTICIPO AGUINALDO</t>
  </si>
  <si>
    <t>MONTO A COBRAR</t>
  </si>
  <si>
    <t>Firma</t>
  </si>
  <si>
    <t xml:space="preserve">Inspectora de Tablada - Ype Ka`e. </t>
  </si>
  <si>
    <t>Inspector de Tablada - TAKURUTY</t>
  </si>
  <si>
    <t>Inspector de Tablada - TAKURUTY II</t>
  </si>
  <si>
    <t>Auxiliar en Informática</t>
  </si>
  <si>
    <t xml:space="preserve">Profesor de Danza </t>
  </si>
  <si>
    <t xml:space="preserve">Profesora de Danza </t>
  </si>
  <si>
    <t>Centro Cultural - Informatica</t>
  </si>
  <si>
    <t xml:space="preserve">Plomero </t>
  </si>
  <si>
    <t xml:space="preserve">Encargada de Informática </t>
  </si>
  <si>
    <t>Asistente de Liquidación</t>
  </si>
  <si>
    <t>AUX. SECRETARIA PRIVADA</t>
  </si>
  <si>
    <t>Mesa de Entrada</t>
  </si>
  <si>
    <t xml:space="preserve">Auxiliar de Cultura </t>
  </si>
  <si>
    <t>Serv. Emergencia Local</t>
  </si>
  <si>
    <t>Auxiliar del Dpto. de Tránsito</t>
  </si>
  <si>
    <t>Comision Vecinal</t>
  </si>
  <si>
    <t xml:space="preserve">Auxiliar de Informática </t>
  </si>
  <si>
    <t xml:space="preserve">Auxiliar de Tesorería </t>
  </si>
  <si>
    <t>Secretaria Privada-  Ordenanza</t>
  </si>
  <si>
    <t>Encargado del Polideportivo Municipal</t>
  </si>
  <si>
    <t>CODENI</t>
  </si>
  <si>
    <t xml:space="preserve">Asistente de R.R.H.H. </t>
  </si>
  <si>
    <t>Auxiliar del Consejo Local de Salud</t>
  </si>
  <si>
    <t xml:space="preserve">Perceptor de la Terminal </t>
  </si>
  <si>
    <t>Auxiliar de R.R.H.H</t>
  </si>
  <si>
    <t>Consejo Local de Salud</t>
  </si>
  <si>
    <t xml:space="preserve">Encargado del Cementerio </t>
  </si>
  <si>
    <t>Agente de Tránsito</t>
  </si>
  <si>
    <t xml:space="preserve">Tractorista </t>
  </si>
  <si>
    <t xml:space="preserve">Auxiliar de Recaudaciones </t>
  </si>
  <si>
    <t xml:space="preserve">Auxiliar de Obras </t>
  </si>
  <si>
    <t xml:space="preserve">Oficial de Albañilería </t>
  </si>
  <si>
    <t xml:space="preserve">Encargado de Presupuesto </t>
  </si>
  <si>
    <t xml:space="preserve">Auxiliar de Catastro </t>
  </si>
  <si>
    <t>Medio Ambiente</t>
  </si>
  <si>
    <t>Prensa</t>
  </si>
  <si>
    <t xml:space="preserve">Seguridad </t>
  </si>
  <si>
    <t>Seguridad Local</t>
  </si>
  <si>
    <t>Emergecia Local</t>
  </si>
  <si>
    <t xml:space="preserve">Encargado del Vivero Municipal </t>
  </si>
  <si>
    <t xml:space="preserve">Profesor de Música </t>
  </si>
  <si>
    <t xml:space="preserve">Asistente de Secretaria General </t>
  </si>
  <si>
    <t xml:space="preserve">Asistente de Administración y Finanzas </t>
  </si>
  <si>
    <t xml:space="preserve">Operador del Tractor Agrícola </t>
  </si>
  <si>
    <t>ASEO URBANO</t>
  </si>
  <si>
    <t>INFORMATICA</t>
  </si>
  <si>
    <t>RRHH</t>
  </si>
  <si>
    <t>Encargado de Salubridad e Higiene</t>
  </si>
  <si>
    <t xml:space="preserve">Operador de la Motoniveladora </t>
  </si>
  <si>
    <t>Secretaria Privada</t>
  </si>
  <si>
    <t>Recepcion</t>
  </si>
  <si>
    <t xml:space="preserve">Auxiliar de Tránsito </t>
  </si>
  <si>
    <t xml:space="preserve">Encargada de Ayuda Social </t>
  </si>
  <si>
    <t xml:space="preserve">Auxiliar de Asesoría Jurídica </t>
  </si>
  <si>
    <t>Aux. de Catastro</t>
  </si>
  <si>
    <t xml:space="preserve">  </t>
  </si>
  <si>
    <t>TOTALES</t>
  </si>
  <si>
    <t>SON GUARANIES:  SETENTA Y CUATRO MILLONES SEISCIENTOS VEINTICUATRO MIL VEINTIOCHO .----------------------------------------</t>
  </si>
  <si>
    <t>Villeta, 15 de Diciembre de 2016</t>
  </si>
  <si>
    <t>Lic. Herminio Rodas</t>
  </si>
  <si>
    <t xml:space="preserve">    Lic. Dario Javier Fernández</t>
  </si>
  <si>
    <t>Teodosio Gómez Ibañez</t>
  </si>
  <si>
    <t>Jefe de Recursos Humanos</t>
  </si>
  <si>
    <t>Dir. Administración y Finanzas</t>
  </si>
  <si>
    <t xml:space="preserve">  Intendente Municipal</t>
  </si>
  <si>
    <t>YA COBRARON</t>
  </si>
  <si>
    <t>NINFA DEL CARMEN ORTIZ COLMAN</t>
  </si>
  <si>
    <t>CLAUDIA VIVIANA GIMENEZ NUÑEZ</t>
  </si>
  <si>
    <t>Contabilidad</t>
  </si>
  <si>
    <t>NO COBRARON AGUINALDO 2016</t>
  </si>
  <si>
    <t>OSMAR GONZALEZ</t>
  </si>
  <si>
    <t>Auxiliar de Obras</t>
  </si>
  <si>
    <t>PABLO JOSE CABRERA AYALA</t>
  </si>
  <si>
    <t>MARGARITA GIMENEZ</t>
  </si>
  <si>
    <t xml:space="preserve">Auxiliar de CODENI </t>
  </si>
  <si>
    <t>ALICIA DOLFINA GILL MEDINA</t>
  </si>
  <si>
    <t>Aux. de Asesoria Juridica</t>
  </si>
  <si>
    <t>NOELIA RAMONA TORRES GOMEZ</t>
  </si>
  <si>
    <t>Consejo Local de Salud - Guazu Cora</t>
  </si>
  <si>
    <t>PAMELA CAROLINA ESTIGARRIBIA DIAZ</t>
  </si>
  <si>
    <t xml:space="preserve">                                            PLANILLA DE PAGO DE SALARIO AL PERSONAL JORNALERO AÑO 2015</t>
  </si>
  <si>
    <t xml:space="preserve"> PLANILLA DE PAGO DE AGUINALDO A  JORNALEROS  AÑO 2016</t>
  </si>
  <si>
    <t>C.I. P. Nº</t>
  </si>
  <si>
    <t xml:space="preserve">Nombres y Apellidos </t>
  </si>
  <si>
    <t>Trabajo Realizado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</si>
  <si>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</si>
  <si>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</si>
  <si>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</si>
  <si>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</si>
  <si>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</si>
  <si>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</si>
  <si>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</si>
  <si>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</si>
  <si>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</si>
  <si>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</si>
  <si>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</si>
  <si>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</si>
  <si>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ABDIAS ARQUIADES LOPEZ</t>
  </si>
  <si>
    <t xml:space="preserve">Auxiliar Albañil </t>
  </si>
  <si>
    <t>ALEXIS RAMON GARCIA PINO</t>
  </si>
  <si>
    <t>Servicios Generales</t>
  </si>
  <si>
    <t>ANGEL FERNANDEZ</t>
  </si>
  <si>
    <t>ANGEL GONZÁLEZ</t>
  </si>
  <si>
    <t>ANIBAL GARCÍA</t>
  </si>
  <si>
    <t>Soldador - Medio Ambiente</t>
  </si>
  <si>
    <t>ANTONIO RUBEN VALLEJOS</t>
  </si>
  <si>
    <t>Mantenimiento - Vivero</t>
  </si>
  <si>
    <t>APOLINAR JARA</t>
  </si>
  <si>
    <t>Recolector de Residuos Sólidos</t>
  </si>
  <si>
    <t>BEATRIZ INSFRAN</t>
  </si>
  <si>
    <t>Limpiadora Local</t>
  </si>
  <si>
    <t>BRIGIDA CONCEPCION MORALES DE ALCARAZ</t>
  </si>
  <si>
    <t>CARLOS ALBERTO NOGUERA INSFRAN</t>
  </si>
  <si>
    <t>CAROLINA DE LAS NIEVE MEDINA MENDOZA</t>
  </si>
  <si>
    <t>CATALINA CHAMORRO</t>
  </si>
  <si>
    <t xml:space="preserve">CIRIACO FUNES </t>
  </si>
  <si>
    <t>CYNTHIAN MABEL BENITEZ ACHAR</t>
  </si>
  <si>
    <t>DIEGO ARMANDO GONZALEZ VEGA</t>
  </si>
  <si>
    <t>Ordenanza Municipal</t>
  </si>
  <si>
    <t>DIONISIO FERNANDEZ</t>
  </si>
  <si>
    <t>EDELIO RAMÓN DELGADO PRIETO</t>
  </si>
  <si>
    <t>Fumigador</t>
  </si>
  <si>
    <t>EMILIO PEREZ</t>
  </si>
  <si>
    <t>ERMA AMELIA RUIZ DÍAZ PINOS</t>
  </si>
  <si>
    <t>EUGENIO CABALLERO MANCUELLO</t>
  </si>
  <si>
    <t>EULALIO VALDEZ</t>
  </si>
  <si>
    <t>GERARDO SALINAS</t>
  </si>
  <si>
    <t>GUILLERMO CARDOZO DELGADO</t>
  </si>
  <si>
    <t>HUGO RAMÓN LEZCANO PINO</t>
  </si>
  <si>
    <t>ISIDORA ESCOBAR</t>
  </si>
  <si>
    <t>ISIDRO EFRAIN GÓMEZ</t>
  </si>
  <si>
    <t>Auxiliar Electricista</t>
  </si>
  <si>
    <t>ISMAEL ANTONIO JAZMIN AYALA</t>
  </si>
  <si>
    <t>JORGELINA FERNÁNDEZ</t>
  </si>
  <si>
    <t>Limpiadora de la Plaza</t>
  </si>
  <si>
    <t>JOSE MARIA ROMERO CORBALAN</t>
  </si>
  <si>
    <t>JUAN CARLOS GALEANO LUGO</t>
  </si>
  <si>
    <t>Informatica</t>
  </si>
  <si>
    <t>LOURDES ELIZABETH RODRIGUEZ MEDINA</t>
  </si>
  <si>
    <t xml:space="preserve">Aseo Urbano </t>
  </si>
  <si>
    <t>LUCIA CUQUEJO OLMEDO</t>
  </si>
  <si>
    <t>LUIS MARTINEZ</t>
  </si>
  <si>
    <t>MARCOS MIÑO MEDINA</t>
  </si>
  <si>
    <t>Seguridad de Encargado de Escuela Avay</t>
  </si>
  <si>
    <t>MARCELINO VILLALBA ROMERO</t>
  </si>
  <si>
    <t>Seguridad de Encargado de Esbetan Medina</t>
  </si>
  <si>
    <t xml:space="preserve">MARGARITA PINEDA DE GAVILAN </t>
  </si>
  <si>
    <t>Limpiadora</t>
  </si>
  <si>
    <t>MARIA DOLLY GÓMEZ DE TORRES</t>
  </si>
  <si>
    <t>Limpiadora - Medio Ambiente</t>
  </si>
  <si>
    <t>MARIA ELENA MARECO</t>
  </si>
  <si>
    <t>MARIELA AQUINO</t>
  </si>
  <si>
    <t>MARY ESTELA VEGA CORONEL</t>
  </si>
  <si>
    <t>Limpiadora de Arte y Cultura</t>
  </si>
  <si>
    <t>OBDILON LOPEZ</t>
  </si>
  <si>
    <t>PEDRO CELESTINO RAMIREZ</t>
  </si>
  <si>
    <t>RAMON DEJESUS ORTIZ</t>
  </si>
  <si>
    <t>Seguridad del Local</t>
  </si>
  <si>
    <t>RENE OSVALDO ORTIZ</t>
  </si>
  <si>
    <t>ROSA ANALIA BOGADO FLEITAS</t>
  </si>
  <si>
    <t>Higiene y Salubridad</t>
  </si>
  <si>
    <t xml:space="preserve">SARA RUIZ DIAZ </t>
  </si>
  <si>
    <t>SEBASTIAN CENTURION</t>
  </si>
  <si>
    <t>SEGUNDO ROMERO</t>
  </si>
  <si>
    <t>Albañil</t>
  </si>
  <si>
    <t>1,.132.923</t>
  </si>
  <si>
    <t>SILVIO BENITEZ</t>
  </si>
  <si>
    <t>SUSANA CAROLINA GOMEZ O.</t>
  </si>
  <si>
    <t>Agente de Transito</t>
  </si>
  <si>
    <t>TOMAS RAMON VELAZQUEZ VILLAR</t>
  </si>
  <si>
    <t>VIRGINIO FLORES ROMERO</t>
  </si>
  <si>
    <t>VICENTE ANIBAL VERA SOSA</t>
  </si>
  <si>
    <t>NESTOR BAEZ</t>
  </si>
  <si>
    <t>Cementerio - Encargado de Limpieza</t>
  </si>
  <si>
    <t>CARLOS REINOSO</t>
  </si>
  <si>
    <t>Local- Auxiliar- Dir. Adm y Fin.</t>
  </si>
  <si>
    <t>ROGELIO MARTINEZ</t>
  </si>
  <si>
    <t xml:space="preserve">TOTAL </t>
  </si>
  <si>
    <r>
      <t xml:space="preserve">SON GUARANIES:SESENTA MILLONES CIENTO CUARENTA Y DOS MIL NOVECIENTOS DIECISIETE </t>
    </r>
    <r>
      <rPr>
        <sz val="10"/>
        <rFont val="Arial"/>
        <family val="2"/>
      </rPr>
      <t>.---------------------------------------</t>
    </r>
  </si>
  <si>
    <t xml:space="preserve"> Villeta, 15 de Diciembre de 2016</t>
  </si>
  <si>
    <t xml:space="preserve">      Lic. Dario Javier Fernández</t>
  </si>
  <si>
    <t>VICTOR MANUEL DIAZ AVALOS</t>
  </si>
  <si>
    <t>HILDA CARDOZO GIMENEZ</t>
  </si>
  <si>
    <t>ALEJANDRO SERVIN TALAVERA</t>
  </si>
  <si>
    <t>ALICIA QUINTANA ALCARAZ</t>
  </si>
  <si>
    <t>ANTONIO FLEITAS MARIN</t>
  </si>
  <si>
    <t>ALFREDO CARDUZ FERREIRA</t>
  </si>
  <si>
    <t>ZUNILDA CARMEN AQUINO SANCHET</t>
  </si>
  <si>
    <t>DERLIS SANTIAGO MOLINAS BENITEZ</t>
  </si>
  <si>
    <t>ANGEL AGUSTIN PAREDES PEREZ</t>
  </si>
  <si>
    <t>AGUSTIN DIAZ CASTILLO</t>
  </si>
  <si>
    <t>TRANQUILINO MALDONADO</t>
  </si>
  <si>
    <t>ALEJANDRINO AYERI</t>
  </si>
  <si>
    <t>FABIO ALEXIS CANDIA</t>
  </si>
  <si>
    <t>DIELSA VIRGINIA AGÜERO</t>
  </si>
  <si>
    <t>CLAUDIO RAMON ZARATE ALVARENGA</t>
  </si>
  <si>
    <t>SONIA BEATRIZ GAMARRA ROA</t>
  </si>
  <si>
    <t>NELSON MARTINEZ</t>
  </si>
  <si>
    <t>CECILIA GONZALEZ</t>
  </si>
  <si>
    <t>RUTH CAMILA CUELLAR ENS</t>
  </si>
  <si>
    <t>BLAS ENRIQUE DUARTE ESCOBAR</t>
  </si>
  <si>
    <t>JOEL MARTINEZ</t>
  </si>
  <si>
    <t>LUIS LOPEZ RODRIGUEZ</t>
  </si>
  <si>
    <t>ALBERTO BENITEZ GONZALEZ</t>
  </si>
  <si>
    <t>AVELINO FRANCISCO CACERES</t>
  </si>
  <si>
    <t>ALICE GAMARRA DE VILLALBA</t>
  </si>
  <si>
    <t>ALBERT ENNS</t>
  </si>
  <si>
    <t>CARLOS ENRIQUE AQUINO LOPEZ</t>
  </si>
  <si>
    <t>JUAN MANUEL GIMENEZ</t>
  </si>
  <si>
    <t>MATIAS GONZALEZ BRITEZ</t>
  </si>
  <si>
    <t>OSMAR IVAN CABAÑAS</t>
  </si>
  <si>
    <t>GUSTAVO MARCIAL SERVIN MALDONADO</t>
  </si>
  <si>
    <t>DANIEL CABAÑAS RIVAS</t>
  </si>
  <si>
    <t>JUAN DE DIOS CARDENAS</t>
  </si>
  <si>
    <t>GUSTAVO DANIEL NUÑEZ PERALTA</t>
  </si>
  <si>
    <t>SILVIO ARNALDO RUIZ LEZCANO</t>
  </si>
  <si>
    <t>DANIEL DAVID FANEGO</t>
  </si>
  <si>
    <t>VANESSA CARDENAS</t>
  </si>
  <si>
    <t>CELIA MARIA ROMERO</t>
  </si>
  <si>
    <t>SATURNINO ANTONIO MARTINEZ</t>
  </si>
  <si>
    <t>ODILON SERVIN</t>
  </si>
  <si>
    <t>HECTOR RIVEROS AMADEO</t>
  </si>
  <si>
    <t>BARTOLOME VILLALBA MERLO</t>
  </si>
  <si>
    <t>JOSE DOMINGO FLEITAS</t>
  </si>
  <si>
    <t>LEONARDO DIAZ CABAÑAS</t>
  </si>
  <si>
    <t>IGNACIO CABRERA JARA</t>
  </si>
  <si>
    <t>VICTOR HUGO CABALLERO</t>
  </si>
  <si>
    <t>PEDRO GIMENEZ</t>
  </si>
  <si>
    <t>NATIVIDAD ASUNCION FARIÑA VERA</t>
  </si>
  <si>
    <t>PELAGIO MARTINEZ</t>
  </si>
  <si>
    <t>WILFRIDO VARGAS CORBALAN</t>
  </si>
  <si>
    <t>RAFAEL LOPEZ BORJAS</t>
  </si>
  <si>
    <t>YSABELINO ORTIZ</t>
  </si>
  <si>
    <t>SERGIO MARTINEZ</t>
  </si>
  <si>
    <t>JAVIER GONZALEZ GONZALEZ</t>
  </si>
  <si>
    <t>MARIO CATALINO ACEVEDO</t>
  </si>
  <si>
    <t>GILBERTO FABIAN GONZALEZ</t>
  </si>
  <si>
    <t>POLICARPO FLOREZ</t>
  </si>
  <si>
    <t>SIMON MATORO</t>
  </si>
  <si>
    <t>DAVID SERVIN TALAVERA</t>
  </si>
  <si>
    <t>MIGUEL RUBEN CATUERA VAZQUEZ</t>
  </si>
  <si>
    <t>GERMAN VARGAS</t>
  </si>
  <si>
    <t>NORMA BEATRIZ ESCOBAR</t>
  </si>
  <si>
    <t>JULIO CESAR MARTINEZ PANIAGUA</t>
  </si>
  <si>
    <t>BERNARDO PEÑA</t>
  </si>
  <si>
    <t>DIMAS GUILLERMO RIVAROLA</t>
  </si>
  <si>
    <t>GUSTAVO DANIEL PIGNATA TOLEDO</t>
  </si>
  <si>
    <t>FREDY DAMIAN CABRERA</t>
  </si>
  <si>
    <t>EMILCE LILIANA SOSA DE VELAZQUEZ</t>
  </si>
  <si>
    <t>MARIA ADELAIDA YEGROS</t>
  </si>
  <si>
    <t>ROSELI DALIA MOREIRA</t>
  </si>
  <si>
    <t>JOSE LUIS LIMPRICH</t>
  </si>
  <si>
    <t>MATHIAS FERREIRA</t>
  </si>
  <si>
    <t>DEXIS AVELINA ARCE DE VILLALOBO</t>
  </si>
  <si>
    <t>LILIANA AIDE FRANCO</t>
  </si>
  <si>
    <t>MARIA AUXILIADORA  GONZALEZ</t>
  </si>
  <si>
    <t>ALEJANDRO GONZALEZ</t>
  </si>
  <si>
    <t>PASCUAL PAVON</t>
  </si>
  <si>
    <t>ENRIQUE LOPEZ</t>
  </si>
  <si>
    <t>CECILIO LOPEZ</t>
  </si>
  <si>
    <t>PATRICIA FERNANDEZ SEGUNDO</t>
  </si>
  <si>
    <t>RUBEN PITOE FLORES</t>
  </si>
  <si>
    <t>FREDY BOGADO</t>
  </si>
  <si>
    <t>CRISTOBAL CABRERA JARA</t>
  </si>
  <si>
    <t>CESAR ALEJANDRO ACUÑA</t>
  </si>
  <si>
    <t>BERNANBE ANTONIO FLORES</t>
  </si>
  <si>
    <t>ORDEN N°</t>
  </si>
  <si>
    <t>C.I.C. N°</t>
  </si>
  <si>
    <t>NOMBRES Y APELLIDOS</t>
  </si>
  <si>
    <t>CONCEPTO</t>
  </si>
  <si>
    <t>DENOMINACIÓN</t>
  </si>
  <si>
    <t>ROQUE PIGNATA</t>
  </si>
  <si>
    <t>MISAEL ORTIZ</t>
  </si>
  <si>
    <t>DIANA MAGALI MARTINEZ ACOSTA</t>
  </si>
  <si>
    <t>WILLIAN ALFREDO SOTOA ACUÑA</t>
  </si>
  <si>
    <t>MARLENE TATIANA ORUE LEON</t>
  </si>
  <si>
    <t>CHRISTIAN JAVIER CANTERO TORRES</t>
  </si>
  <si>
    <t>EMILIANO DELEON RAMIREZ</t>
  </si>
  <si>
    <t>JOSE YGNACIO DA SILVA</t>
  </si>
  <si>
    <t>MARTIN RODRIGO VILLALBA ARIAS</t>
  </si>
  <si>
    <t>GUILLERMO FABIAN CHIANESE</t>
  </si>
  <si>
    <t>VIRGINIA MARIA ALEJANDRA ALCARAZ RUIZ</t>
  </si>
  <si>
    <t>PASCUAL ARGUELLO DIAZ</t>
  </si>
  <si>
    <t>CELSO BOGADO</t>
  </si>
  <si>
    <t>IRMA OFELIA RODRIGUEZ PRIETO</t>
  </si>
  <si>
    <t xml:space="preserve">MYRIAN RUIZ NOGUERA </t>
  </si>
  <si>
    <t>VICTOR OSMAR DE JESUS CESPEDES SERVIN</t>
  </si>
  <si>
    <t>FREDY SERVIN</t>
  </si>
  <si>
    <t>ESTANISLAO LUGO</t>
  </si>
  <si>
    <t>MARIO RAMON GONZALEZ</t>
  </si>
  <si>
    <t>TORIBIO PALMA ORTIGOZA</t>
  </si>
  <si>
    <t>ZULMA CABRERA</t>
  </si>
  <si>
    <t>AGUINALDO</t>
  </si>
  <si>
    <t>Bonificación</t>
  </si>
  <si>
    <t xml:space="preserve">FREDY ALEXIS RUIZ </t>
  </si>
  <si>
    <t>CAROLINA GONZALEZ</t>
  </si>
  <si>
    <t>NOLBERTO ALEXIS CABRERA</t>
  </si>
  <si>
    <t>NELLY GRACIELA SERVIN MALDONADO</t>
  </si>
  <si>
    <t>JOSE MARIA VICTORINO MOLINAS AGÜERO</t>
  </si>
  <si>
    <t>ELADIO ALCARAZ PEREIRA</t>
  </si>
  <si>
    <t>DELFILIANO GIMENEZ CABRERA</t>
  </si>
  <si>
    <t>GUILLERMINA GUAINER</t>
  </si>
  <si>
    <t>DOMINGO VARGAS RIVAS</t>
  </si>
  <si>
    <t>JUAN BAUTISTA SOSTOA QUIÑONEZ</t>
  </si>
  <si>
    <t>SAUL AQUINO VALIENTE</t>
  </si>
  <si>
    <t>CELSO AVELINO GIMENEZ</t>
  </si>
  <si>
    <t>DEL ROSARIO LOPEZ TOLEDO</t>
  </si>
  <si>
    <t>DIETA</t>
  </si>
  <si>
    <t>ANALIA RUIZ DE MARTINEZ</t>
  </si>
  <si>
    <t>ANGEL ALEXANDER CABRERA RIVEROS</t>
  </si>
  <si>
    <t>ROMINA FRANCHESKA GUAINER ARIAS</t>
  </si>
  <si>
    <t xml:space="preserve">ARSENIO RUIZ </t>
  </si>
  <si>
    <t>RODRIGO EMILIANO DELEON</t>
  </si>
  <si>
    <t>JONATHAN JOSUE ROMERO DOMINGUEZ</t>
  </si>
  <si>
    <t>VICTOR MANUEL AQUINO CHARAU</t>
  </si>
  <si>
    <t>JULIO DANIEL GUAINER RIOS</t>
  </si>
  <si>
    <t>GLORIA ELIZABET SAMUDIO</t>
  </si>
  <si>
    <t>LILIO EDGAR CANDIA GONZALEZ</t>
  </si>
  <si>
    <t>MARIELA PORTILLO DIAZ</t>
  </si>
  <si>
    <t>JUAN CARLOS NUÑEZ PRIETO</t>
  </si>
  <si>
    <t>PAULINO CHAVEZ ARCE</t>
  </si>
  <si>
    <t>PABLO FERNANDEZ</t>
  </si>
  <si>
    <t>CRISPIN CABRERA</t>
  </si>
  <si>
    <t>CANDIDO GALEANO</t>
  </si>
  <si>
    <t>JESUS MOLINAS</t>
  </si>
  <si>
    <t>VIATICO</t>
  </si>
  <si>
    <t>JUAN CARLOS ROMERO FLORES</t>
  </si>
  <si>
    <t>CLAUDIA FABIORA RIVEROS GONZALEZ</t>
  </si>
  <si>
    <t>RAUL BAEZ NUÑEZ</t>
  </si>
  <si>
    <t>MONTO A DICIEMBRE</t>
  </si>
  <si>
    <t>total</t>
  </si>
  <si>
    <t>MONTO TOTAL</t>
  </si>
  <si>
    <t>MUNICIPALIDAD MARISCAL JOSE FEIX ESTIGARRIBIA</t>
  </si>
  <si>
    <t>OSÉ FÉLIX ESTIGARRIBIA</t>
  </si>
  <si>
    <t>PLANILLA GENERAL DE PAGOS- CORRESPONDIENTE AL AÑO 2025</t>
  </si>
  <si>
    <t>,</t>
  </si>
  <si>
    <t>Dieta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</si>
</sst>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_-* #,##0_-;\-* #,##0_-;_-* &quot;-&quot;_-;_-@_-"/>
    <numFmt numFmtId="165" formatCode="_-* #,##0.00_-;\-* #,##0.00_-;_-* &quot;-&quot;??_-;_-@_-"/>
    <numFmt numFmtId="166" formatCode="_(&quot;Gs&quot;\ * #,##0_);_(&quot;Gs&quot;\ * \(#,##0\);_(&quot;Gs&quot;\ * &quot;-&quot;_);_(@_)"/>
    <numFmt numFmtId="167" formatCode="_-* #,##0.00\ _€_-;\-* #,##0.00\ _€_-;_-* &quot;-&quot;??\ _€_-;_-@_-"/>
    <numFmt numFmtId="168" formatCode="#,##0;[Red]#,##0"/>
    <numFmt numFmtId="169" formatCode="_-[$€]* #,##0.00_-;\-[$€]* #,##0.00_-;_-[$€]* &quot;-&quot;??_-;_-@_-"/>
    <numFmt numFmtId="170" formatCode="_-* #,##0_-;\-* #,##0_-;_-* &quot;-&quot;??_-;_-@_-"/>
    <numFmt numFmtId="171" formatCode="_(* #,##0_);_(* \(#,##0\);_(* &quot;-&quot;??_);_(@_)"/>
    <numFmt numFmtId="172" formatCode="_-* #,##0\ _€_-;\-* #,##0\ _€_-;_-* &quot;-&quot;??\ _€_-;_-@_-"/>
  </numFmts>
  <fonts count="69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2"/>
      <name val="Arial"/>
      <family val="2"/>
    </font>
    <font>
      <b/>
      <sz val="18"/>
      <name val="Arial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8"/>
      <color indexed="8"/>
      <name val="Arial"/>
      <family val="2"/>
    </font>
    <font>
      <sz val="9"/>
      <color theme="1"/>
      <name val="Arial"/>
      <family val="2"/>
    </font>
    <font>
      <sz val="10"/>
      <color indexed="8"/>
      <name val="Arial"/>
      <family val="2"/>
    </font>
    <font>
      <sz val="10"/>
      <color indexed="8"/>
      <name val="Calibri"/>
      <family val="2"/>
    </font>
    <font>
      <sz val="8"/>
      <color theme="1"/>
      <name val="Arial"/>
      <family val="2"/>
    </font>
    <font>
      <sz val="10"/>
      <name val="Calibri"/>
      <family val="2"/>
    </font>
    <font>
      <b/>
      <i/>
      <sz val="11"/>
      <color theme="1"/>
      <name val="Calibri"/>
      <family val="2"/>
      <scheme val="minor"/>
    </font>
    <font>
      <b/>
      <sz val="14"/>
      <color indexed="8"/>
      <name val="Centaur"/>
      <family val="1"/>
    </font>
    <font>
      <b/>
      <sz val="16"/>
      <color indexed="8"/>
      <name val="Bell MT"/>
      <family val="1"/>
    </font>
    <font>
      <b/>
      <i/>
      <sz val="16"/>
      <color indexed="8"/>
      <name val="Bell MT"/>
      <family val="1"/>
    </font>
    <font>
      <b/>
      <sz val="10"/>
      <color theme="1"/>
      <name val="Calibri"/>
      <family val="2"/>
    </font>
    <font>
      <b/>
      <i/>
      <sz val="10"/>
      <color theme="1"/>
      <name val="Calibri"/>
      <family val="2"/>
    </font>
    <font>
      <b/>
      <sz val="9"/>
      <color theme="1"/>
      <name val="Calibri"/>
      <family val="2"/>
    </font>
    <font>
      <b/>
      <sz val="8"/>
      <color theme="1"/>
      <name val="Calibri"/>
      <family val="2"/>
    </font>
    <font>
      <sz val="7"/>
      <color indexed="8"/>
      <name val="Arial"/>
      <family val="2"/>
    </font>
    <font>
      <b/>
      <i/>
      <sz val="10"/>
      <color indexed="8"/>
      <name val="Calibri"/>
      <family val="2"/>
    </font>
    <font>
      <b/>
      <sz val="10"/>
      <color indexed="8"/>
      <name val="Calibri"/>
      <family val="2"/>
    </font>
    <font>
      <sz val="10"/>
      <color rgb="FFC00000"/>
      <name val="Calibri"/>
      <family val="2"/>
    </font>
    <font>
      <b/>
      <sz val="9"/>
      <color theme="1"/>
      <name val="Arial Black"/>
      <family val="2"/>
    </font>
    <font>
      <b/>
      <sz val="10"/>
      <color theme="1"/>
      <name val="Calibri"/>
      <family val="2"/>
      <scheme val="minor"/>
    </font>
    <font>
      <b/>
      <sz val="9"/>
      <color indexed="9"/>
      <name val="Arial Black"/>
      <family val="2"/>
    </font>
    <font>
      <b/>
      <i/>
      <sz val="9"/>
      <color indexed="9"/>
      <name val="Arial Black"/>
      <family val="2"/>
    </font>
    <font>
      <b/>
      <i/>
      <sz val="11"/>
      <color indexed="8"/>
      <name val="Calibri"/>
      <family val="2"/>
    </font>
    <font>
      <sz val="10"/>
      <color indexed="8"/>
      <name val="Cambria"/>
      <family val="1"/>
    </font>
    <font>
      <b/>
      <sz val="9"/>
      <color indexed="8"/>
      <name val="Arial"/>
      <family val="2"/>
    </font>
    <font>
      <b/>
      <sz val="11"/>
      <color indexed="8"/>
      <name val="Arial"/>
      <family val="2"/>
    </font>
    <font>
      <b/>
      <sz val="10"/>
      <color indexed="8"/>
      <name val="Arial"/>
      <family val="2"/>
    </font>
    <font>
      <b/>
      <sz val="11"/>
      <color rgb="FFFF0000"/>
      <name val="Calibri"/>
      <family val="2"/>
      <scheme val="minor"/>
    </font>
    <font>
      <b/>
      <i/>
      <sz val="8"/>
      <name val="Arial"/>
      <family val="2"/>
    </font>
    <font>
      <b/>
      <sz val="8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i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i/>
      <sz val="14"/>
      <color indexed="8"/>
      <name val="Centaur"/>
      <family val="1"/>
    </font>
    <font>
      <b/>
      <sz val="12"/>
      <color indexed="8"/>
      <name val="Centaur"/>
      <family val="1"/>
    </font>
    <font>
      <sz val="8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8"/>
      <color theme="1"/>
      <name val="Arial"/>
      <family val="2"/>
    </font>
    <font>
      <b/>
      <sz val="12"/>
      <color theme="1"/>
      <name val="Arial"/>
      <family val="2"/>
    </font>
    <font>
      <u/>
      <sz val="8"/>
      <color theme="1"/>
      <name val="Arial"/>
      <family val="2"/>
    </font>
    <font>
      <sz val="9"/>
      <color theme="1"/>
      <name val="Calibri"/>
      <family val="2"/>
      <scheme val="minor"/>
    </font>
    <font>
      <i/>
      <sz val="10"/>
      <color indexed="8"/>
      <name val="Calibri"/>
      <family val="2"/>
    </font>
    <font>
      <b/>
      <sz val="12"/>
      <color theme="1"/>
      <name val="Calibri"/>
      <family val="2"/>
      <scheme val="minor"/>
    </font>
    <font>
      <sz val="9"/>
      <color rgb="FFC00000"/>
      <name val="Calibri"/>
      <family val="2"/>
      <scheme val="minor"/>
    </font>
    <font>
      <b/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i/>
      <sz val="10"/>
      <name val="Arial"/>
      <family val="2"/>
    </font>
    <font>
      <i/>
      <sz val="8"/>
      <name val="Arial"/>
      <family val="2"/>
    </font>
    <font>
      <sz val="8"/>
      <color indexed="10"/>
      <name val="Arial"/>
      <family val="2"/>
    </font>
    <font>
      <sz val="10"/>
      <color indexed="10"/>
      <name val="Arial"/>
      <family val="2"/>
    </font>
    <font>
      <sz val="8"/>
      <name val="Arial"/>
      <family val="2"/>
    </font>
    <font>
      <b/>
      <sz val="16"/>
      <name val="Calibri"/>
      <family val="2"/>
      <scheme val="minor"/>
    </font>
    <font>
      <sz val="10"/>
      <name val="Cambria"/>
      <family val="1"/>
      <scheme val="major"/>
    </font>
    <font>
      <b/>
      <sz val="10"/>
      <name val="Cambria"/>
      <family val="1"/>
      <scheme val="major"/>
    </font>
    <font>
      <b/>
      <sz val="8"/>
      <name val="Cambria"/>
      <family val="1"/>
      <scheme val="major"/>
    </font>
    <font>
      <sz val="8"/>
      <name val="Cambria"/>
      <family val="1"/>
      <scheme val="major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9">
    <xf numFmtId="0" fontId="0" fillId="0" borderId="0"/>
    <xf numFmtId="16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</cellStyleXfs>
  <cellXfs count="353">
    <xf numFmtId="0" fontId="0" fillId="0" borderId="0" xfId="0"/>
    <xf numFmtId="0" fontId="2" fillId="0" borderId="0" xfId="0" applyFont="1"/>
    <xf numFmtId="0" fontId="0" fillId="2" borderId="0" xfId="0" applyFill="1"/>
    <xf numFmtId="0" fontId="3" fillId="0" borderId="0" xfId="0" applyFont="1"/>
    <xf numFmtId="171" fontId="12" fillId="2" borderId="1" xfId="2" applyNumberFormat="1" applyFont="1" applyFill="1" applyBorder="1" applyAlignment="1">
      <alignment horizontal="left" vertical="center" wrapText="1"/>
    </xf>
    <xf numFmtId="171" fontId="12" fillId="0" borderId="1" xfId="2" applyNumberFormat="1" applyFont="1" applyFill="1" applyBorder="1" applyAlignment="1">
      <alignment horizontal="left" vertical="center" wrapText="1"/>
    </xf>
    <xf numFmtId="0" fontId="12" fillId="2" borderId="1" xfId="0" applyFont="1" applyFill="1" applyBorder="1" applyAlignment="1">
      <alignment horizontal="left" vertical="center" wrapText="1"/>
    </xf>
    <xf numFmtId="3" fontId="15" fillId="0" borderId="1" xfId="0" applyNumberFormat="1" applyFont="1" applyBorder="1" applyAlignment="1">
      <alignment horizontal="right" wrapText="1"/>
    </xf>
    <xf numFmtId="0" fontId="12" fillId="0" borderId="1" xfId="0" applyFont="1" applyBorder="1" applyAlignment="1">
      <alignment horizontal="left" vertical="center" wrapText="1"/>
    </xf>
    <xf numFmtId="3" fontId="15" fillId="0" borderId="1" xfId="0" applyNumberFormat="1" applyFont="1" applyBorder="1" applyAlignment="1">
      <alignment horizontal="right" vertical="center" wrapText="1"/>
    </xf>
    <xf numFmtId="3" fontId="12" fillId="0" borderId="1" xfId="0" applyNumberFormat="1" applyFont="1" applyBorder="1" applyAlignment="1">
      <alignment horizontal="left" vertical="center"/>
    </xf>
    <xf numFmtId="3" fontId="16" fillId="0" borderId="1" xfId="0" applyNumberFormat="1" applyFont="1" applyBorder="1" applyAlignment="1">
      <alignment horizontal="center" vertical="center" wrapText="1"/>
    </xf>
    <xf numFmtId="3" fontId="16" fillId="0" borderId="1" xfId="0" applyNumberFormat="1" applyFont="1" applyBorder="1" applyAlignment="1">
      <alignment horizontal="left" vertical="center" wrapText="1"/>
    </xf>
    <xf numFmtId="3" fontId="16" fillId="0" borderId="1" xfId="0" applyNumberFormat="1" applyFont="1" applyBorder="1" applyAlignment="1">
      <alignment horizontal="right"/>
    </xf>
    <xf numFmtId="3" fontId="16" fillId="0" borderId="1" xfId="0" applyNumberFormat="1" applyFont="1" applyBorder="1" applyAlignment="1">
      <alignment horizontal="right" vertical="center"/>
    </xf>
    <xf numFmtId="171" fontId="12" fillId="4" borderId="1" xfId="2" applyNumberFormat="1" applyFont="1" applyFill="1" applyBorder="1" applyAlignment="1">
      <alignment horizontal="left" vertical="center" wrapText="1"/>
    </xf>
    <xf numFmtId="0" fontId="12" fillId="4" borderId="1" xfId="0" applyFont="1" applyFill="1" applyBorder="1" applyAlignment="1">
      <alignment horizontal="left" vertical="center" wrapText="1"/>
    </xf>
    <xf numFmtId="3" fontId="15" fillId="4" borderId="1" xfId="0" applyNumberFormat="1" applyFont="1" applyFill="1" applyBorder="1" applyAlignment="1">
      <alignment horizontal="right" wrapText="1"/>
    </xf>
    <xf numFmtId="3" fontId="12" fillId="4" borderId="1" xfId="0" applyNumberFormat="1" applyFont="1" applyFill="1" applyBorder="1" applyAlignment="1">
      <alignment horizontal="left" vertical="center" wrapText="1"/>
    </xf>
    <xf numFmtId="3" fontId="15" fillId="4" borderId="1" xfId="0" applyNumberFormat="1" applyFont="1" applyFill="1" applyBorder="1" applyAlignment="1">
      <alignment horizontal="right" vertical="center" wrapText="1"/>
    </xf>
    <xf numFmtId="3" fontId="12" fillId="4" borderId="1" xfId="0" applyNumberFormat="1" applyFont="1" applyFill="1" applyBorder="1" applyAlignment="1">
      <alignment horizontal="left" vertical="center"/>
    </xf>
    <xf numFmtId="3" fontId="12" fillId="4" borderId="1" xfId="4" applyNumberFormat="1" applyFont="1" applyFill="1" applyBorder="1" applyAlignment="1">
      <alignment horizontal="right" vertical="center" wrapText="1"/>
    </xf>
    <xf numFmtId="3" fontId="15" fillId="2" borderId="1" xfId="0" applyNumberFormat="1" applyFont="1" applyFill="1" applyBorder="1" applyAlignment="1">
      <alignment horizontal="right" vertical="center" wrapText="1"/>
    </xf>
    <xf numFmtId="3" fontId="17" fillId="0" borderId="1" xfId="0" applyNumberFormat="1" applyFont="1" applyBorder="1" applyAlignment="1">
      <alignment horizontal="right" vertical="center" wrapText="1"/>
    </xf>
    <xf numFmtId="171" fontId="0" fillId="0" borderId="0" xfId="2" applyNumberFormat="1" applyFont="1"/>
    <xf numFmtId="0" fontId="18" fillId="0" borderId="0" xfId="0" applyFont="1"/>
    <xf numFmtId="0" fontId="10" fillId="0" borderId="0" xfId="0" applyFont="1"/>
    <xf numFmtId="0" fontId="9" fillId="0" borderId="0" xfId="0" applyFont="1"/>
    <xf numFmtId="0" fontId="20" fillId="0" borderId="0" xfId="0" applyFont="1" applyAlignment="1">
      <alignment horizontal="center" vertical="center"/>
    </xf>
    <xf numFmtId="0" fontId="20" fillId="0" borderId="0" xfId="0" applyFont="1" applyAlignment="1">
      <alignment horizontal="left" vertical="center"/>
    </xf>
    <xf numFmtId="0" fontId="21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2" fillId="0" borderId="12" xfId="0" applyFont="1" applyBorder="1" applyAlignment="1">
      <alignment horizontal="left" vertical="center"/>
    </xf>
    <xf numFmtId="0" fontId="2" fillId="0" borderId="7" xfId="0" applyFont="1" applyBorder="1" applyAlignment="1">
      <alignment vertical="center"/>
    </xf>
    <xf numFmtId="0" fontId="2" fillId="0" borderId="12" xfId="0" applyFont="1" applyBorder="1" applyAlignment="1">
      <alignment vertical="center"/>
    </xf>
    <xf numFmtId="0" fontId="18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171" fontId="0" fillId="0" borderId="0" xfId="2" applyNumberFormat="1" applyFont="1" applyAlignment="1">
      <alignment vertical="center"/>
    </xf>
    <xf numFmtId="0" fontId="25" fillId="5" borderId="1" xfId="0" applyFont="1" applyFill="1" applyBorder="1" applyAlignment="1">
      <alignment horizontal="center"/>
    </xf>
    <xf numFmtId="0" fontId="26" fillId="3" borderId="1" xfId="0" applyFont="1" applyFill="1" applyBorder="1" applyAlignment="1">
      <alignment horizontal="center" vertical="center" wrapText="1"/>
    </xf>
    <xf numFmtId="3" fontId="27" fillId="2" borderId="1" xfId="0" applyNumberFormat="1" applyFont="1" applyFill="1" applyBorder="1" applyAlignment="1">
      <alignment horizontal="right" vertical="center" wrapText="1"/>
    </xf>
    <xf numFmtId="3" fontId="28" fillId="2" borderId="1" xfId="0" applyNumberFormat="1" applyFont="1" applyFill="1" applyBorder="1" applyAlignment="1">
      <alignment horizontal="right" vertical="center" wrapText="1"/>
    </xf>
    <xf numFmtId="3" fontId="7" fillId="5" borderId="1" xfId="0" applyNumberFormat="1" applyFont="1" applyFill="1" applyBorder="1" applyAlignment="1">
      <alignment horizontal="right" vertical="center" wrapText="1"/>
    </xf>
    <xf numFmtId="0" fontId="0" fillId="2" borderId="1" xfId="0" applyFill="1" applyBorder="1" applyAlignment="1">
      <alignment vertical="center" wrapText="1"/>
    </xf>
    <xf numFmtId="171" fontId="9" fillId="2" borderId="0" xfId="2" applyNumberFormat="1" applyFont="1" applyFill="1"/>
    <xf numFmtId="0" fontId="9" fillId="2" borderId="0" xfId="0" applyFont="1" applyFill="1"/>
    <xf numFmtId="3" fontId="15" fillId="2" borderId="2" xfId="0" applyNumberFormat="1" applyFont="1" applyFill="1" applyBorder="1" applyAlignment="1">
      <alignment horizontal="right" vertical="center" wrapText="1"/>
    </xf>
    <xf numFmtId="3" fontId="28" fillId="2" borderId="2" xfId="0" applyNumberFormat="1" applyFont="1" applyFill="1" applyBorder="1" applyAlignment="1">
      <alignment horizontal="right" vertical="center" wrapText="1"/>
    </xf>
    <xf numFmtId="3" fontId="15" fillId="0" borderId="2" xfId="0" applyNumberFormat="1" applyFont="1" applyBorder="1" applyAlignment="1">
      <alignment horizontal="right" vertical="center" wrapText="1"/>
    </xf>
    <xf numFmtId="3" fontId="29" fillId="0" borderId="1" xfId="0" applyNumberFormat="1" applyFont="1" applyBorder="1" applyAlignment="1">
      <alignment horizontal="right" vertical="center" wrapText="1"/>
    </xf>
    <xf numFmtId="3" fontId="17" fillId="2" borderId="1" xfId="0" applyNumberFormat="1" applyFont="1" applyFill="1" applyBorder="1" applyAlignment="1">
      <alignment horizontal="right" vertical="center" wrapText="1"/>
    </xf>
    <xf numFmtId="3" fontId="17" fillId="0" borderId="2" xfId="0" applyNumberFormat="1" applyFont="1" applyBorder="1" applyAlignment="1">
      <alignment horizontal="right" vertical="center" wrapText="1"/>
    </xf>
    <xf numFmtId="3" fontId="28" fillId="0" borderId="1" xfId="0" applyNumberFormat="1" applyFont="1" applyBorder="1" applyAlignment="1">
      <alignment horizontal="right" vertical="center" wrapText="1"/>
    </xf>
    <xf numFmtId="0" fontId="30" fillId="5" borderId="8" xfId="0" applyFont="1" applyFill="1" applyBorder="1" applyAlignment="1">
      <alignment wrapText="1"/>
    </xf>
    <xf numFmtId="0" fontId="30" fillId="5" borderId="9" xfId="0" applyFont="1" applyFill="1" applyBorder="1" applyAlignment="1">
      <alignment wrapText="1"/>
    </xf>
    <xf numFmtId="0" fontId="31" fillId="5" borderId="2" xfId="0" applyFont="1" applyFill="1" applyBorder="1" applyAlignment="1">
      <alignment horizontal="right" wrapText="1"/>
    </xf>
    <xf numFmtId="3" fontId="31" fillId="5" borderId="2" xfId="0" applyNumberFormat="1" applyFont="1" applyFill="1" applyBorder="1" applyAlignment="1">
      <alignment horizontal="right" wrapText="1"/>
    </xf>
    <xf numFmtId="3" fontId="10" fillId="5" borderId="2" xfId="0" applyNumberFormat="1" applyFont="1" applyFill="1" applyBorder="1" applyAlignment="1">
      <alignment horizontal="right" wrapText="1"/>
    </xf>
    <xf numFmtId="0" fontId="0" fillId="0" borderId="0" xfId="0" applyAlignment="1">
      <alignment wrapText="1"/>
    </xf>
    <xf numFmtId="0" fontId="32" fillId="3" borderId="0" xfId="0" applyFont="1" applyFill="1" applyAlignment="1">
      <alignment horizontal="right" wrapText="1"/>
    </xf>
    <xf numFmtId="171" fontId="32" fillId="3" borderId="0" xfId="2" applyNumberFormat="1" applyFont="1" applyFill="1" applyBorder="1" applyAlignment="1">
      <alignment wrapText="1"/>
    </xf>
    <xf numFmtId="166" fontId="32" fillId="3" borderId="0" xfId="2" applyNumberFormat="1" applyFont="1" applyFill="1" applyBorder="1" applyAlignment="1">
      <alignment wrapText="1"/>
    </xf>
    <xf numFmtId="166" fontId="33" fillId="3" borderId="0" xfId="2" applyNumberFormat="1" applyFont="1" applyFill="1" applyBorder="1" applyAlignment="1">
      <alignment wrapText="1"/>
    </xf>
    <xf numFmtId="171" fontId="0" fillId="3" borderId="0" xfId="0" applyNumberFormat="1" applyFill="1" applyAlignment="1">
      <alignment wrapText="1"/>
    </xf>
    <xf numFmtId="0" fontId="7" fillId="0" borderId="0" xfId="0" applyFont="1" applyAlignment="1">
      <alignment horizontal="right" wrapText="1"/>
    </xf>
    <xf numFmtId="171" fontId="7" fillId="0" borderId="0" xfId="2" applyNumberFormat="1" applyFont="1" applyBorder="1" applyAlignment="1">
      <alignment wrapText="1"/>
    </xf>
    <xf numFmtId="166" fontId="7" fillId="0" borderId="0" xfId="2" applyNumberFormat="1" applyFont="1" applyBorder="1" applyAlignment="1">
      <alignment wrapText="1"/>
    </xf>
    <xf numFmtId="166" fontId="34" fillId="0" borderId="0" xfId="2" applyNumberFormat="1" applyFont="1" applyBorder="1" applyAlignment="1">
      <alignment wrapText="1"/>
    </xf>
    <xf numFmtId="0" fontId="15" fillId="0" borderId="0" xfId="0" applyFont="1"/>
    <xf numFmtId="0" fontId="36" fillId="0" borderId="0" xfId="2" applyNumberFormat="1" applyFont="1" applyAlignment="1">
      <alignment vertical="center"/>
    </xf>
    <xf numFmtId="0" fontId="37" fillId="0" borderId="0" xfId="2" applyNumberFormat="1" applyFont="1" applyAlignment="1">
      <alignment vertical="center"/>
    </xf>
    <xf numFmtId="0" fontId="6" fillId="0" borderId="0" xfId="0" applyFont="1" applyAlignment="1">
      <alignment wrapText="1"/>
    </xf>
    <xf numFmtId="0" fontId="14" fillId="0" borderId="0" xfId="0" applyFont="1" applyAlignment="1">
      <alignment vertical="center"/>
    </xf>
    <xf numFmtId="0" fontId="38" fillId="0" borderId="0" xfId="0" applyFont="1" applyAlignment="1">
      <alignment vertical="center"/>
    </xf>
    <xf numFmtId="171" fontId="10" fillId="0" borderId="0" xfId="2" applyNumberFormat="1" applyFont="1"/>
    <xf numFmtId="171" fontId="18" fillId="0" borderId="0" xfId="2" applyNumberFormat="1" applyFont="1"/>
    <xf numFmtId="171" fontId="8" fillId="0" borderId="0" xfId="2" applyNumberFormat="1" applyFont="1"/>
    <xf numFmtId="3" fontId="3" fillId="0" borderId="0" xfId="0" applyNumberFormat="1" applyFont="1"/>
    <xf numFmtId="3" fontId="11" fillId="0" borderId="0" xfId="0" applyNumberFormat="1" applyFont="1" applyAlignment="1">
      <alignment horizontal="center"/>
    </xf>
    <xf numFmtId="0" fontId="11" fillId="0" borderId="0" xfId="0" applyFont="1"/>
    <xf numFmtId="0" fontId="39" fillId="0" borderId="0" xfId="0" applyFont="1"/>
    <xf numFmtId="3" fontId="2" fillId="0" borderId="0" xfId="0" applyNumberFormat="1" applyFont="1"/>
    <xf numFmtId="3" fontId="2" fillId="3" borderId="0" xfId="0" applyNumberFormat="1" applyFont="1" applyFill="1"/>
    <xf numFmtId="3" fontId="40" fillId="3" borderId="0" xfId="0" applyNumberFormat="1" applyFont="1" applyFill="1"/>
    <xf numFmtId="3" fontId="41" fillId="3" borderId="0" xfId="0" applyNumberFormat="1" applyFont="1" applyFill="1"/>
    <xf numFmtId="0" fontId="25" fillId="6" borderId="1" xfId="0" applyFont="1" applyFill="1" applyBorder="1" applyAlignment="1">
      <alignment horizontal="center"/>
    </xf>
    <xf numFmtId="3" fontId="15" fillId="6" borderId="1" xfId="0" applyNumberFormat="1" applyFont="1" applyFill="1" applyBorder="1" applyAlignment="1">
      <alignment horizontal="right" wrapText="1"/>
    </xf>
    <xf numFmtId="0" fontId="12" fillId="6" borderId="1" xfId="0" applyFont="1" applyFill="1" applyBorder="1" applyAlignment="1">
      <alignment horizontal="left" vertical="center" wrapText="1"/>
    </xf>
    <xf numFmtId="3" fontId="15" fillId="6" borderId="1" xfId="0" applyNumberFormat="1" applyFont="1" applyFill="1" applyBorder="1" applyAlignment="1">
      <alignment horizontal="right" vertical="center" wrapText="1"/>
    </xf>
    <xf numFmtId="3" fontId="28" fillId="6" borderId="1" xfId="0" applyNumberFormat="1" applyFont="1" applyFill="1" applyBorder="1" applyAlignment="1">
      <alignment horizontal="right" vertical="center" wrapText="1"/>
    </xf>
    <xf numFmtId="3" fontId="15" fillId="5" borderId="1" xfId="0" applyNumberFormat="1" applyFont="1" applyFill="1" applyBorder="1" applyAlignment="1">
      <alignment horizontal="right" vertical="center" wrapText="1"/>
    </xf>
    <xf numFmtId="0" fontId="0" fillId="6" borderId="1" xfId="0" applyFill="1" applyBorder="1" applyAlignment="1">
      <alignment vertical="center" wrapText="1"/>
    </xf>
    <xf numFmtId="171" fontId="9" fillId="6" borderId="0" xfId="2" applyNumberFormat="1" applyFont="1" applyFill="1"/>
    <xf numFmtId="0" fontId="9" fillId="6" borderId="0" xfId="0" applyFont="1" applyFill="1"/>
    <xf numFmtId="0" fontId="0" fillId="6" borderId="0" xfId="0" applyFill="1"/>
    <xf numFmtId="0" fontId="25" fillId="6" borderId="5" xfId="0" applyFont="1" applyFill="1" applyBorder="1" applyAlignment="1">
      <alignment horizontal="center"/>
    </xf>
    <xf numFmtId="3" fontId="15" fillId="6" borderId="5" xfId="0" applyNumberFormat="1" applyFont="1" applyFill="1" applyBorder="1" applyAlignment="1">
      <alignment horizontal="right" wrapText="1"/>
    </xf>
    <xf numFmtId="0" fontId="12" fillId="6" borderId="5" xfId="0" applyFont="1" applyFill="1" applyBorder="1" applyAlignment="1">
      <alignment horizontal="left" vertical="center" wrapText="1"/>
    </xf>
    <xf numFmtId="0" fontId="26" fillId="3" borderId="5" xfId="0" applyFont="1" applyFill="1" applyBorder="1" applyAlignment="1">
      <alignment horizontal="center" vertical="center" wrapText="1"/>
    </xf>
    <xf numFmtId="3" fontId="15" fillId="6" borderId="5" xfId="0" applyNumberFormat="1" applyFont="1" applyFill="1" applyBorder="1" applyAlignment="1">
      <alignment horizontal="right" vertical="center" wrapText="1"/>
    </xf>
    <xf numFmtId="3" fontId="17" fillId="6" borderId="5" xfId="0" applyNumberFormat="1" applyFont="1" applyFill="1" applyBorder="1" applyAlignment="1">
      <alignment horizontal="right" vertical="center" wrapText="1"/>
    </xf>
    <xf numFmtId="3" fontId="27" fillId="2" borderId="5" xfId="0" applyNumberFormat="1" applyFont="1" applyFill="1" applyBorder="1" applyAlignment="1">
      <alignment horizontal="right" vertical="center" wrapText="1"/>
    </xf>
    <xf numFmtId="3" fontId="28" fillId="6" borderId="5" xfId="0" applyNumberFormat="1" applyFont="1" applyFill="1" applyBorder="1" applyAlignment="1">
      <alignment horizontal="right" vertical="center" wrapText="1"/>
    </xf>
    <xf numFmtId="3" fontId="15" fillId="5" borderId="5" xfId="0" applyNumberFormat="1" applyFont="1" applyFill="1" applyBorder="1" applyAlignment="1">
      <alignment horizontal="right" vertical="center" wrapText="1"/>
    </xf>
    <xf numFmtId="0" fontId="0" fillId="6" borderId="5" xfId="0" applyFill="1" applyBorder="1" applyAlignment="1">
      <alignment vertical="center" wrapText="1"/>
    </xf>
    <xf numFmtId="0" fontId="25" fillId="0" borderId="0" xfId="0" applyFont="1" applyAlignment="1">
      <alignment horizontal="center"/>
    </xf>
    <xf numFmtId="3" fontId="15" fillId="0" borderId="0" xfId="0" applyNumberFormat="1" applyFont="1" applyAlignment="1">
      <alignment horizontal="right" vertical="center" wrapText="1"/>
    </xf>
    <xf numFmtId="3" fontId="17" fillId="0" borderId="0" xfId="0" applyNumberFormat="1" applyFont="1" applyAlignment="1">
      <alignment horizontal="right" vertical="center" wrapText="1"/>
    </xf>
    <xf numFmtId="3" fontId="27" fillId="0" borderId="0" xfId="0" applyNumberFormat="1" applyFont="1" applyAlignment="1">
      <alignment horizontal="right" vertical="center" wrapText="1"/>
    </xf>
    <xf numFmtId="3" fontId="28" fillId="0" borderId="0" xfId="0" applyNumberFormat="1" applyFont="1" applyAlignment="1">
      <alignment horizontal="right" vertical="center" wrapText="1"/>
    </xf>
    <xf numFmtId="0" fontId="0" fillId="0" borderId="0" xfId="0" applyAlignment="1">
      <alignment vertical="center" wrapText="1"/>
    </xf>
    <xf numFmtId="171" fontId="9" fillId="0" borderId="0" xfId="2" applyNumberFormat="1" applyFont="1" applyFill="1" applyBorder="1"/>
    <xf numFmtId="0" fontId="25" fillId="0" borderId="4" xfId="0" applyFont="1" applyBorder="1" applyAlignment="1">
      <alignment horizontal="center"/>
    </xf>
    <xf numFmtId="171" fontId="12" fillId="0" borderId="4" xfId="2" applyNumberFormat="1" applyFont="1" applyFill="1" applyBorder="1" applyAlignment="1">
      <alignment horizontal="left" wrapText="1"/>
    </xf>
    <xf numFmtId="0" fontId="12" fillId="0" borderId="4" xfId="0" applyFont="1" applyBorder="1" applyAlignment="1">
      <alignment horizontal="left" wrapText="1"/>
    </xf>
    <xf numFmtId="0" fontId="26" fillId="0" borderId="4" xfId="0" applyFont="1" applyBorder="1" applyAlignment="1">
      <alignment horizontal="center" vertical="center" wrapText="1"/>
    </xf>
    <xf numFmtId="3" fontId="15" fillId="0" borderId="4" xfId="0" applyNumberFormat="1" applyFont="1" applyBorder="1" applyAlignment="1">
      <alignment horizontal="right" vertical="center" wrapText="1"/>
    </xf>
    <xf numFmtId="3" fontId="17" fillId="0" borderId="4" xfId="0" applyNumberFormat="1" applyFont="1" applyBorder="1" applyAlignment="1">
      <alignment horizontal="right" vertical="center" wrapText="1"/>
    </xf>
    <xf numFmtId="3" fontId="27" fillId="0" borderId="4" xfId="0" applyNumberFormat="1" applyFont="1" applyBorder="1" applyAlignment="1">
      <alignment horizontal="right" vertical="center" wrapText="1"/>
    </xf>
    <xf numFmtId="3" fontId="28" fillId="0" borderId="4" xfId="0" applyNumberFormat="1" applyFont="1" applyBorder="1" applyAlignment="1">
      <alignment horizontal="right" vertical="center" wrapText="1"/>
    </xf>
    <xf numFmtId="0" fontId="0" fillId="0" borderId="4" xfId="0" applyBorder="1" applyAlignment="1">
      <alignment vertical="center" wrapText="1"/>
    </xf>
    <xf numFmtId="171" fontId="9" fillId="0" borderId="0" xfId="2" applyNumberFormat="1" applyFont="1" applyFill="1"/>
    <xf numFmtId="3" fontId="15" fillId="7" borderId="1" xfId="0" applyNumberFormat="1" applyFont="1" applyFill="1" applyBorder="1" applyAlignment="1">
      <alignment horizontal="right" wrapText="1"/>
    </xf>
    <xf numFmtId="0" fontId="12" fillId="7" borderId="1" xfId="0" applyFont="1" applyFill="1" applyBorder="1" applyAlignment="1">
      <alignment horizontal="left" vertical="center" wrapText="1"/>
    </xf>
    <xf numFmtId="3" fontId="15" fillId="7" borderId="1" xfId="0" applyNumberFormat="1" applyFont="1" applyFill="1" applyBorder="1" applyAlignment="1">
      <alignment horizontal="right" vertical="center" wrapText="1"/>
    </xf>
    <xf numFmtId="0" fontId="19" fillId="0" borderId="0" xfId="0" applyFont="1" applyAlignment="1">
      <alignment vertical="center"/>
    </xf>
    <xf numFmtId="0" fontId="22" fillId="5" borderId="5" xfId="0" applyFont="1" applyFill="1" applyBorder="1" applyAlignment="1">
      <alignment vertical="center"/>
    </xf>
    <xf numFmtId="171" fontId="22" fillId="5" borderId="5" xfId="2" applyNumberFormat="1" applyFont="1" applyFill="1" applyBorder="1" applyAlignment="1">
      <alignment vertical="center"/>
    </xf>
    <xf numFmtId="0" fontId="23" fillId="5" borderId="5" xfId="0" applyFont="1" applyFill="1" applyBorder="1" applyAlignment="1">
      <alignment vertical="center"/>
    </xf>
    <xf numFmtId="0" fontId="24" fillId="5" borderId="5" xfId="0" applyFont="1" applyFill="1" applyBorder="1" applyAlignment="1">
      <alignment vertical="center" wrapText="1"/>
    </xf>
    <xf numFmtId="0" fontId="22" fillId="5" borderId="5" xfId="0" applyFont="1" applyFill="1" applyBorder="1" applyAlignment="1">
      <alignment vertical="center" wrapText="1"/>
    </xf>
    <xf numFmtId="0" fontId="22" fillId="5" borderId="4" xfId="0" applyFont="1" applyFill="1" applyBorder="1" applyAlignment="1">
      <alignment vertical="center"/>
    </xf>
    <xf numFmtId="171" fontId="22" fillId="5" borderId="4" xfId="2" applyNumberFormat="1" applyFont="1" applyFill="1" applyBorder="1" applyAlignment="1">
      <alignment vertical="center"/>
    </xf>
    <xf numFmtId="0" fontId="23" fillId="5" borderId="4" xfId="0" applyFont="1" applyFill="1" applyBorder="1" applyAlignment="1">
      <alignment vertical="center"/>
    </xf>
    <xf numFmtId="0" fontId="24" fillId="5" borderId="4" xfId="0" applyFont="1" applyFill="1" applyBorder="1" applyAlignment="1">
      <alignment vertical="center" wrapText="1"/>
    </xf>
    <xf numFmtId="0" fontId="22" fillId="5" borderId="4" xfId="0" applyFont="1" applyFill="1" applyBorder="1" applyAlignment="1">
      <alignment vertical="center" wrapText="1"/>
    </xf>
    <xf numFmtId="171" fontId="35" fillId="0" borderId="0" xfId="2" applyNumberFormat="1" applyFont="1" applyAlignment="1">
      <alignment vertical="center"/>
    </xf>
    <xf numFmtId="0" fontId="35" fillId="0" borderId="0" xfId="0" applyFont="1" applyAlignment="1">
      <alignment vertical="center"/>
    </xf>
    <xf numFmtId="3" fontId="11" fillId="0" borderId="0" xfId="0" applyNumberFormat="1" applyFont="1"/>
    <xf numFmtId="3" fontId="15" fillId="0" borderId="12" xfId="0" applyNumberFormat="1" applyFont="1" applyBorder="1" applyAlignment="1">
      <alignment wrapText="1"/>
    </xf>
    <xf numFmtId="3" fontId="15" fillId="0" borderId="13" xfId="0" applyNumberFormat="1" applyFont="1" applyBorder="1" applyAlignment="1">
      <alignment wrapText="1"/>
    </xf>
    <xf numFmtId="3" fontId="15" fillId="0" borderId="7" xfId="0" applyNumberFormat="1" applyFont="1" applyBorder="1" applyAlignment="1">
      <alignment wrapText="1"/>
    </xf>
    <xf numFmtId="0" fontId="0" fillId="0" borderId="0" xfId="0" applyAlignment="1">
      <alignment horizontal="center"/>
    </xf>
    <xf numFmtId="0" fontId="44" fillId="0" borderId="0" xfId="0" applyFont="1" applyAlignment="1">
      <alignment horizontal="center"/>
    </xf>
    <xf numFmtId="0" fontId="45" fillId="0" borderId="0" xfId="0" applyFont="1"/>
    <xf numFmtId="0" fontId="46" fillId="0" borderId="0" xfId="0" applyFont="1" applyAlignment="1">
      <alignment horizontal="center" vertical="center"/>
    </xf>
    <xf numFmtId="0" fontId="47" fillId="0" borderId="0" xfId="0" applyFont="1" applyAlignment="1">
      <alignment vertical="center"/>
    </xf>
    <xf numFmtId="0" fontId="2" fillId="0" borderId="12" xfId="5" applyFont="1" applyBorder="1" applyAlignment="1">
      <alignment vertical="center"/>
    </xf>
    <xf numFmtId="0" fontId="41" fillId="0" borderId="1" xfId="5" applyFont="1" applyBorder="1" applyAlignment="1">
      <alignment vertical="center"/>
    </xf>
    <xf numFmtId="0" fontId="48" fillId="0" borderId="0" xfId="0" applyFont="1"/>
    <xf numFmtId="0" fontId="49" fillId="0" borderId="0" xfId="0" applyFont="1"/>
    <xf numFmtId="0" fontId="2" fillId="0" borderId="0" xfId="5" applyFont="1" applyAlignment="1">
      <alignment vertical="center"/>
    </xf>
    <xf numFmtId="0" fontId="41" fillId="0" borderId="0" xfId="5" applyFont="1" applyAlignment="1">
      <alignment vertical="center"/>
    </xf>
    <xf numFmtId="0" fontId="50" fillId="8" borderId="1" xfId="0" applyFont="1" applyFill="1" applyBorder="1" applyAlignment="1">
      <alignment horizontal="center" vertical="center"/>
    </xf>
    <xf numFmtId="0" fontId="50" fillId="8" borderId="1" xfId="0" applyFont="1" applyFill="1" applyBorder="1" applyAlignment="1">
      <alignment horizontal="center" vertical="center" wrapText="1"/>
    </xf>
    <xf numFmtId="0" fontId="51" fillId="8" borderId="1" xfId="0" applyFont="1" applyFill="1" applyBorder="1" applyAlignment="1">
      <alignment horizontal="center" vertical="center" wrapText="1"/>
    </xf>
    <xf numFmtId="0" fontId="50" fillId="0" borderId="1" xfId="0" applyFont="1" applyBorder="1" applyAlignment="1">
      <alignment horizontal="center" vertical="center"/>
    </xf>
    <xf numFmtId="3" fontId="52" fillId="0" borderId="1" xfId="0" applyNumberFormat="1" applyFont="1" applyBorder="1" applyAlignment="1">
      <alignment horizontal="left" vertical="center" wrapText="1"/>
    </xf>
    <xf numFmtId="0" fontId="16" fillId="0" borderId="1" xfId="6" applyFont="1" applyBorder="1" applyAlignment="1">
      <alignment horizontal="center" vertical="center" wrapText="1"/>
    </xf>
    <xf numFmtId="3" fontId="53" fillId="0" borderId="1" xfId="0" applyNumberFormat="1" applyFont="1" applyBorder="1" applyAlignment="1">
      <alignment horizontal="center" vertical="center"/>
    </xf>
    <xf numFmtId="3" fontId="27" fillId="0" borderId="1" xfId="0" applyNumberFormat="1" applyFont="1" applyBorder="1" applyAlignment="1">
      <alignment horizontal="right" vertical="center" wrapText="1"/>
    </xf>
    <xf numFmtId="3" fontId="54" fillId="0" borderId="1" xfId="0" applyNumberFormat="1" applyFont="1" applyBorder="1" applyAlignment="1">
      <alignment horizontal="center" vertical="center" wrapText="1"/>
    </xf>
    <xf numFmtId="3" fontId="55" fillId="0" borderId="1" xfId="0" applyNumberFormat="1" applyFont="1" applyBorder="1"/>
    <xf numFmtId="3" fontId="12" fillId="0" borderId="1" xfId="4" applyNumberFormat="1" applyFont="1" applyFill="1" applyBorder="1" applyAlignment="1">
      <alignment horizontal="right" vertical="center" wrapText="1"/>
    </xf>
    <xf numFmtId="0" fontId="0" fillId="0" borderId="1" xfId="0" applyBorder="1"/>
    <xf numFmtId="3" fontId="16" fillId="0" borderId="1" xfId="6" applyNumberFormat="1" applyFont="1" applyBorder="1" applyAlignment="1">
      <alignment horizontal="center" vertical="center" wrapText="1"/>
    </xf>
    <xf numFmtId="3" fontId="16" fillId="0" borderId="1" xfId="7" applyNumberFormat="1" applyFont="1" applyBorder="1" applyAlignment="1">
      <alignment horizontal="center" vertical="center" wrapText="1"/>
    </xf>
    <xf numFmtId="3" fontId="16" fillId="0" borderId="1" xfId="0" applyNumberFormat="1" applyFont="1" applyBorder="1" applyAlignment="1">
      <alignment horizontal="right" wrapText="1"/>
    </xf>
    <xf numFmtId="3" fontId="16" fillId="0" borderId="4" xfId="0" applyNumberFormat="1" applyFont="1" applyBorder="1" applyAlignment="1">
      <alignment horizontal="right" wrapText="1"/>
    </xf>
    <xf numFmtId="3" fontId="56" fillId="0" borderId="1" xfId="0" applyNumberFormat="1" applyFont="1" applyBorder="1" applyAlignment="1">
      <alignment horizontal="center" vertical="center"/>
    </xf>
    <xf numFmtId="0" fontId="16" fillId="0" borderId="1" xfId="6" applyFont="1" applyBorder="1" applyAlignment="1">
      <alignment horizontal="center" vertical="center"/>
    </xf>
    <xf numFmtId="0" fontId="16" fillId="0" borderId="12" xfId="6" applyFont="1" applyBorder="1" applyAlignment="1">
      <alignment horizontal="center" vertical="center" wrapText="1"/>
    </xf>
    <xf numFmtId="0" fontId="31" fillId="0" borderId="1" xfId="0" applyFont="1" applyBorder="1" applyAlignment="1">
      <alignment horizontal="center" vertical="center"/>
    </xf>
    <xf numFmtId="3" fontId="16" fillId="0" borderId="1" xfId="0" applyNumberFormat="1" applyFont="1" applyBorder="1" applyAlignment="1">
      <alignment horizontal="right" vertical="center" wrapText="1"/>
    </xf>
    <xf numFmtId="0" fontId="16" fillId="0" borderId="12" xfId="6" applyFont="1" applyBorder="1" applyAlignment="1">
      <alignment horizontal="center" wrapText="1"/>
    </xf>
    <xf numFmtId="3" fontId="12" fillId="0" borderId="1" xfId="4" applyNumberFormat="1" applyFont="1" applyFill="1" applyBorder="1" applyAlignment="1">
      <alignment horizontal="left" vertical="center" wrapText="1"/>
    </xf>
    <xf numFmtId="3" fontId="12" fillId="0" borderId="12" xfId="4" applyNumberFormat="1" applyFont="1" applyFill="1" applyBorder="1" applyAlignment="1">
      <alignment horizontal="left" vertical="center" wrapText="1"/>
    </xf>
    <xf numFmtId="0" fontId="10" fillId="8" borderId="12" xfId="0" applyFont="1" applyFill="1" applyBorder="1" applyAlignment="1">
      <alignment horizontal="center"/>
    </xf>
    <xf numFmtId="3" fontId="13" fillId="8" borderId="13" xfId="0" applyNumberFormat="1" applyFont="1" applyFill="1" applyBorder="1" applyAlignment="1">
      <alignment horizontal="center" wrapText="1"/>
    </xf>
    <xf numFmtId="3" fontId="13" fillId="8" borderId="13" xfId="0" applyNumberFormat="1" applyFont="1" applyFill="1" applyBorder="1" applyAlignment="1">
      <alignment horizontal="left"/>
    </xf>
    <xf numFmtId="3" fontId="10" fillId="8" borderId="13" xfId="0" applyNumberFormat="1" applyFont="1" applyFill="1" applyBorder="1" applyAlignment="1">
      <alignment horizontal="right"/>
    </xf>
    <xf numFmtId="3" fontId="57" fillId="8" borderId="1" xfId="0" applyNumberFormat="1" applyFont="1" applyFill="1" applyBorder="1"/>
    <xf numFmtId="3" fontId="57" fillId="8" borderId="1" xfId="0" applyNumberFormat="1" applyFont="1" applyFill="1" applyBorder="1" applyAlignment="1">
      <alignment horizontal="center"/>
    </xf>
    <xf numFmtId="3" fontId="55" fillId="8" borderId="1" xfId="0" applyNumberFormat="1" applyFont="1" applyFill="1" applyBorder="1"/>
    <xf numFmtId="0" fontId="0" fillId="0" borderId="10" xfId="0" applyBorder="1"/>
    <xf numFmtId="0" fontId="53" fillId="0" borderId="0" xfId="0" applyFont="1"/>
    <xf numFmtId="0" fontId="57" fillId="0" borderId="0" xfId="0" applyFont="1"/>
    <xf numFmtId="0" fontId="53" fillId="0" borderId="0" xfId="0" applyFont="1" applyAlignment="1">
      <alignment horizontal="center"/>
    </xf>
    <xf numFmtId="0" fontId="58" fillId="0" borderId="0" xfId="0" applyFont="1" applyAlignment="1">
      <alignment horizontal="center"/>
    </xf>
    <xf numFmtId="172" fontId="45" fillId="0" borderId="0" xfId="0" applyNumberFormat="1" applyFont="1"/>
    <xf numFmtId="0" fontId="11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59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41" fillId="0" borderId="0" xfId="0" applyFont="1"/>
    <xf numFmtId="3" fontId="60" fillId="0" borderId="0" xfId="0" applyNumberFormat="1" applyFont="1" applyAlignment="1">
      <alignment horizontal="center"/>
    </xf>
    <xf numFmtId="3" fontId="4" fillId="3" borderId="0" xfId="0" applyNumberFormat="1" applyFont="1" applyFill="1"/>
    <xf numFmtId="3" fontId="61" fillId="0" borderId="0" xfId="0" applyNumberFormat="1" applyFont="1"/>
    <xf numFmtId="3" fontId="61" fillId="3" borderId="0" xfId="0" applyNumberFormat="1" applyFont="1" applyFill="1"/>
    <xf numFmtId="3" fontId="3" fillId="0" borderId="0" xfId="0" applyNumberFormat="1" applyFont="1" applyAlignment="1">
      <alignment horizontal="center"/>
    </xf>
    <xf numFmtId="3" fontId="62" fillId="0" borderId="0" xfId="0" applyNumberFormat="1" applyFont="1"/>
    <xf numFmtId="3" fontId="62" fillId="3" borderId="0" xfId="0" applyNumberFormat="1" applyFont="1" applyFill="1"/>
    <xf numFmtId="0" fontId="0" fillId="0" borderId="0" xfId="0" applyAlignment="1">
      <alignment horizontal="left"/>
    </xf>
    <xf numFmtId="0" fontId="2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5" fillId="0" borderId="9" xfId="0" applyFont="1" applyBorder="1" applyAlignment="1">
      <alignment horizontal="left"/>
    </xf>
    <xf numFmtId="0" fontId="5" fillId="0" borderId="1" xfId="0" applyFont="1" applyBorder="1" applyAlignment="1">
      <alignment horizontal="left"/>
    </xf>
    <xf numFmtId="0" fontId="3" fillId="0" borderId="1" xfId="0" applyFont="1" applyBorder="1"/>
    <xf numFmtId="170" fontId="0" fillId="0" borderId="0" xfId="0" applyNumberFormat="1"/>
    <xf numFmtId="170" fontId="0" fillId="0" borderId="0" xfId="2" applyNumberFormat="1" applyFont="1"/>
    <xf numFmtId="0" fontId="1" fillId="0" borderId="0" xfId="0" applyFont="1"/>
    <xf numFmtId="0" fontId="3" fillId="0" borderId="0" xfId="0" applyFont="1" applyAlignment="1">
      <alignment horizontal="left"/>
    </xf>
    <xf numFmtId="0" fontId="3" fillId="0" borderId="4" xfId="0" applyFont="1" applyBorder="1"/>
    <xf numFmtId="3" fontId="1" fillId="0" borderId="0" xfId="0" applyNumberFormat="1" applyFont="1"/>
    <xf numFmtId="0" fontId="64" fillId="0" borderId="9" xfId="0" applyFont="1" applyBorder="1" applyAlignment="1">
      <alignment horizontal="left"/>
    </xf>
    <xf numFmtId="0" fontId="64" fillId="0" borderId="0" xfId="0" applyFont="1" applyAlignment="1">
      <alignment horizontal="left"/>
    </xf>
    <xf numFmtId="0" fontId="65" fillId="0" borderId="0" xfId="0" applyFont="1"/>
    <xf numFmtId="0" fontId="65" fillId="3" borderId="0" xfId="0" applyFont="1" applyFill="1"/>
    <xf numFmtId="0" fontId="65" fillId="0" borderId="1" xfId="0" applyFont="1" applyBorder="1"/>
    <xf numFmtId="0" fontId="65" fillId="0" borderId="11" xfId="0" applyFont="1" applyBorder="1"/>
    <xf numFmtId="0" fontId="65" fillId="0" borderId="7" xfId="0" applyFont="1" applyBorder="1"/>
    <xf numFmtId="3" fontId="65" fillId="0" borderId="0" xfId="0" applyNumberFormat="1" applyFont="1"/>
    <xf numFmtId="0" fontId="66" fillId="0" borderId="0" xfId="0" applyFont="1"/>
    <xf numFmtId="0" fontId="67" fillId="9" borderId="1" xfId="0" applyFont="1" applyFill="1" applyBorder="1" applyAlignment="1">
      <alignment horizontal="center" vertical="center" wrapText="1"/>
    </xf>
    <xf numFmtId="0" fontId="67" fillId="9" borderId="5" xfId="0" applyFont="1" applyFill="1" applyBorder="1" applyAlignment="1">
      <alignment horizontal="left" vertical="center" wrapText="1"/>
    </xf>
    <xf numFmtId="0" fontId="67" fillId="9" borderId="1" xfId="0" applyFont="1" applyFill="1" applyBorder="1" applyAlignment="1">
      <alignment horizontal="left" vertical="center" wrapText="1"/>
    </xf>
    <xf numFmtId="0" fontId="67" fillId="9" borderId="12" xfId="0" applyFont="1" applyFill="1" applyBorder="1" applyAlignment="1">
      <alignment horizontal="center" vertical="center"/>
    </xf>
    <xf numFmtId="0" fontId="67" fillId="9" borderId="5" xfId="0" applyFont="1" applyFill="1" applyBorder="1" applyAlignment="1">
      <alignment vertical="center"/>
    </xf>
    <xf numFmtId="0" fontId="68" fillId="3" borderId="0" xfId="0" applyFont="1" applyFill="1"/>
    <xf numFmtId="0" fontId="68" fillId="0" borderId="1" xfId="0" applyFont="1" applyBorder="1" applyAlignment="1">
      <alignment horizontal="center"/>
    </xf>
    <xf numFmtId="0" fontId="68" fillId="0" borderId="1" xfId="0" applyFont="1" applyBorder="1" applyAlignment="1">
      <alignment horizontal="left"/>
    </xf>
    <xf numFmtId="170" fontId="68" fillId="0" borderId="1" xfId="2" applyNumberFormat="1" applyFont="1" applyFill="1" applyBorder="1" applyAlignment="1">
      <alignment horizontal="center"/>
    </xf>
    <xf numFmtId="0" fontId="68" fillId="0" borderId="14" xfId="0" applyFont="1" applyBorder="1"/>
    <xf numFmtId="170" fontId="68" fillId="0" borderId="0" xfId="0" applyNumberFormat="1" applyFont="1"/>
    <xf numFmtId="0" fontId="68" fillId="0" borderId="0" xfId="0" applyFont="1"/>
    <xf numFmtId="0" fontId="68" fillId="0" borderId="4" xfId="0" applyFont="1" applyBorder="1"/>
    <xf numFmtId="3" fontId="68" fillId="0" borderId="4" xfId="0" applyNumberFormat="1" applyFont="1" applyBorder="1"/>
    <xf numFmtId="170" fontId="68" fillId="0" borderId="14" xfId="0" applyNumberFormat="1" applyFont="1" applyBorder="1"/>
    <xf numFmtId="170" fontId="68" fillId="0" borderId="12" xfId="2" applyNumberFormat="1" applyFont="1" applyFill="1" applyBorder="1" applyAlignment="1">
      <alignment horizontal="center"/>
    </xf>
    <xf numFmtId="170" fontId="68" fillId="0" borderId="5" xfId="0" applyNumberFormat="1" applyFont="1" applyBorder="1"/>
    <xf numFmtId="170" fontId="68" fillId="0" borderId="4" xfId="0" applyNumberFormat="1" applyFont="1" applyBorder="1"/>
    <xf numFmtId="3" fontId="68" fillId="0" borderId="1" xfId="0" applyNumberFormat="1" applyFont="1" applyBorder="1"/>
    <xf numFmtId="168" fontId="68" fillId="0" borderId="1" xfId="0" applyNumberFormat="1" applyFont="1" applyBorder="1" applyAlignment="1">
      <alignment horizontal="center" vertical="center" wrapText="1"/>
    </xf>
    <xf numFmtId="3" fontId="68" fillId="0" borderId="1" xfId="0" applyNumberFormat="1" applyFont="1" applyBorder="1" applyAlignment="1">
      <alignment horizontal="left" vertical="center"/>
    </xf>
    <xf numFmtId="3" fontId="68" fillId="0" borderId="6" xfId="0" applyNumberFormat="1" applyFont="1" applyBorder="1" applyAlignment="1">
      <alignment horizontal="left" vertical="center"/>
    </xf>
    <xf numFmtId="3" fontId="68" fillId="0" borderId="14" xfId="0" applyNumberFormat="1" applyFont="1" applyBorder="1" applyAlignment="1">
      <alignment horizontal="left" vertical="center"/>
    </xf>
    <xf numFmtId="3" fontId="68" fillId="0" borderId="3" xfId="0" applyNumberFormat="1" applyFont="1" applyBorder="1" applyAlignment="1">
      <alignment horizontal="left" vertical="center"/>
    </xf>
    <xf numFmtId="3" fontId="68" fillId="0" borderId="5" xfId="0" applyNumberFormat="1" applyFont="1" applyBorder="1" applyAlignment="1">
      <alignment horizontal="left" vertical="center"/>
    </xf>
    <xf numFmtId="3" fontId="68" fillId="0" borderId="5" xfId="0" applyNumberFormat="1" applyFont="1" applyBorder="1"/>
    <xf numFmtId="0" fontId="68" fillId="0" borderId="1" xfId="0" applyFont="1" applyBorder="1"/>
    <xf numFmtId="0" fontId="68" fillId="0" borderId="1" xfId="0" applyFont="1" applyBorder="1" applyAlignment="1">
      <alignment horizontal="left" vertical="center" wrapText="1"/>
    </xf>
    <xf numFmtId="0" fontId="68" fillId="0" borderId="3" xfId="0" applyFont="1" applyBorder="1" applyAlignment="1">
      <alignment horizontal="center"/>
    </xf>
    <xf numFmtId="0" fontId="68" fillId="0" borderId="3" xfId="0" applyFont="1" applyBorder="1" applyAlignment="1">
      <alignment horizontal="left"/>
    </xf>
    <xf numFmtId="170" fontId="68" fillId="0" borderId="1" xfId="0" applyNumberFormat="1" applyFont="1" applyBorder="1"/>
    <xf numFmtId="3" fontId="68" fillId="0" borderId="4" xfId="0" applyNumberFormat="1" applyFont="1" applyBorder="1" applyAlignment="1">
      <alignment horizontal="left" vertical="center"/>
    </xf>
    <xf numFmtId="0" fontId="68" fillId="0" borderId="4" xfId="0" applyFont="1" applyBorder="1" applyAlignment="1">
      <alignment horizontal="center"/>
    </xf>
    <xf numFmtId="0" fontId="68" fillId="0" borderId="4" xfId="0" applyFont="1" applyBorder="1" applyAlignment="1">
      <alignment horizontal="left"/>
    </xf>
    <xf numFmtId="3" fontId="68" fillId="0" borderId="5" xfId="0" applyNumberFormat="1" applyFont="1" applyBorder="1" applyAlignment="1">
      <alignment horizontal="left" vertical="center" wrapText="1"/>
    </xf>
    <xf numFmtId="170" fontId="68" fillId="0" borderId="2" xfId="0" applyNumberFormat="1" applyFont="1" applyBorder="1"/>
    <xf numFmtId="0" fontId="68" fillId="0" borderId="5" xfId="0" applyFont="1" applyBorder="1" applyAlignment="1">
      <alignment horizontal="center"/>
    </xf>
    <xf numFmtId="0" fontId="68" fillId="0" borderId="5" xfId="0" applyFont="1" applyBorder="1" applyAlignment="1">
      <alignment horizontal="left"/>
    </xf>
    <xf numFmtId="3" fontId="68" fillId="0" borderId="1" xfId="0" applyNumberFormat="1" applyFont="1" applyBorder="1" applyAlignment="1">
      <alignment horizontal="left" vertical="center" wrapText="1"/>
    </xf>
    <xf numFmtId="0" fontId="68" fillId="0" borderId="2" xfId="0" applyFont="1" applyBorder="1"/>
    <xf numFmtId="170" fontId="68" fillId="0" borderId="7" xfId="0" applyNumberFormat="1" applyFont="1" applyBorder="1"/>
    <xf numFmtId="0" fontId="68" fillId="0" borderId="4" xfId="0" applyFont="1" applyBorder="1" applyAlignment="1">
      <alignment horizontal="left" vertical="center" wrapText="1"/>
    </xf>
    <xf numFmtId="3" fontId="68" fillId="0" borderId="1" xfId="4" applyNumberFormat="1" applyFont="1" applyFill="1" applyBorder="1" applyAlignment="1">
      <alignment horizontal="right" vertical="center" wrapText="1"/>
    </xf>
    <xf numFmtId="0" fontId="68" fillId="0" borderId="1" xfId="0" applyFont="1" applyBorder="1" applyAlignment="1" applyProtection="1">
      <alignment horizontal="left"/>
      <protection locked="0"/>
    </xf>
    <xf numFmtId="3" fontId="68" fillId="0" borderId="1" xfId="3" applyNumberFormat="1" applyFont="1" applyFill="1" applyBorder="1" applyAlignment="1"/>
    <xf numFmtId="0" fontId="68" fillId="0" borderId="0" xfId="0" applyFont="1" applyAlignment="1">
      <alignment horizontal="left"/>
    </xf>
    <xf numFmtId="170" fontId="67" fillId="0" borderId="1" xfId="0" applyNumberFormat="1" applyFont="1" applyBorder="1"/>
    <xf numFmtId="0" fontId="67" fillId="0" borderId="0" xfId="0" applyFont="1"/>
    <xf numFmtId="170" fontId="68" fillId="0" borderId="10" xfId="2" applyNumberFormat="1" applyFont="1" applyFill="1" applyBorder="1" applyAlignment="1">
      <alignment horizontal="center"/>
    </xf>
    <xf numFmtId="0" fontId="68" fillId="3" borderId="1" xfId="0" applyFont="1" applyFill="1" applyBorder="1" applyAlignment="1">
      <alignment horizontal="center"/>
    </xf>
    <xf numFmtId="0" fontId="68" fillId="3" borderId="1" xfId="0" applyFont="1" applyFill="1" applyBorder="1" applyAlignment="1">
      <alignment horizontal="left"/>
    </xf>
    <xf numFmtId="170" fontId="68" fillId="3" borderId="12" xfId="2" applyNumberFormat="1" applyFont="1" applyFill="1" applyBorder="1" applyAlignment="1">
      <alignment horizontal="center"/>
    </xf>
    <xf numFmtId="3" fontId="68" fillId="3" borderId="1" xfId="0" applyNumberFormat="1" applyFont="1" applyFill="1" applyBorder="1"/>
    <xf numFmtId="170" fontId="68" fillId="0" borderId="15" xfId="2" applyNumberFormat="1" applyFont="1" applyFill="1" applyBorder="1" applyAlignment="1">
      <alignment horizontal="center"/>
    </xf>
    <xf numFmtId="3" fontId="68" fillId="0" borderId="5" xfId="4" applyNumberFormat="1" applyFont="1" applyFill="1" applyBorder="1" applyAlignment="1">
      <alignment horizontal="center" vertical="center" wrapText="1"/>
    </xf>
    <xf numFmtId="3" fontId="68" fillId="0" borderId="14" xfId="4" applyNumberFormat="1" applyFont="1" applyFill="1" applyBorder="1" applyAlignment="1">
      <alignment horizontal="center" vertical="center" wrapText="1"/>
    </xf>
    <xf numFmtId="3" fontId="68" fillId="0" borderId="4" xfId="4" applyNumberFormat="1" applyFont="1" applyFill="1" applyBorder="1" applyAlignment="1">
      <alignment horizontal="center" vertical="center" wrapText="1"/>
    </xf>
    <xf numFmtId="170" fontId="67" fillId="3" borderId="4" xfId="0" applyNumberFormat="1" applyFont="1" applyFill="1" applyBorder="1"/>
    <xf numFmtId="3" fontId="68" fillId="0" borderId="12" xfId="0" applyNumberFormat="1" applyFont="1" applyBorder="1"/>
    <xf numFmtId="0" fontId="3" fillId="0" borderId="0" xfId="0" applyFont="1" applyAlignment="1">
      <alignment horizontal="right"/>
    </xf>
    <xf numFmtId="0" fontId="5" fillId="0" borderId="0" xfId="0" applyFont="1" applyAlignment="1">
      <alignment horizontal="right"/>
    </xf>
    <xf numFmtId="0" fontId="5" fillId="0" borderId="9" xfId="0" applyFont="1" applyBorder="1" applyAlignment="1">
      <alignment horizontal="right"/>
    </xf>
    <xf numFmtId="0" fontId="67" fillId="9" borderId="5" xfId="0" applyFont="1" applyFill="1" applyBorder="1" applyAlignment="1">
      <alignment horizontal="right" vertical="center" wrapText="1"/>
    </xf>
    <xf numFmtId="171" fontId="68" fillId="0" borderId="1" xfId="2" applyNumberFormat="1" applyFont="1" applyFill="1" applyBorder="1" applyAlignment="1">
      <alignment horizontal="right" vertical="center" wrapText="1"/>
    </xf>
    <xf numFmtId="171" fontId="68" fillId="0" borderId="6" xfId="2" applyNumberFormat="1" applyFont="1" applyFill="1" applyBorder="1" applyAlignment="1">
      <alignment horizontal="right" vertical="center" wrapText="1"/>
    </xf>
    <xf numFmtId="171" fontId="68" fillId="0" borderId="14" xfId="2" applyNumberFormat="1" applyFont="1" applyFill="1" applyBorder="1" applyAlignment="1">
      <alignment horizontal="right" vertical="center" wrapText="1"/>
    </xf>
    <xf numFmtId="3" fontId="68" fillId="0" borderId="3" xfId="0" applyNumberFormat="1" applyFont="1" applyBorder="1" applyAlignment="1">
      <alignment horizontal="right" vertical="center"/>
    </xf>
    <xf numFmtId="3" fontId="68" fillId="0" borderId="5" xfId="0" applyNumberFormat="1" applyFont="1" applyBorder="1" applyAlignment="1">
      <alignment horizontal="right" vertical="center"/>
    </xf>
    <xf numFmtId="3" fontId="68" fillId="0" borderId="1" xfId="0" applyNumberFormat="1" applyFont="1" applyBorder="1" applyAlignment="1">
      <alignment horizontal="right" vertical="center"/>
    </xf>
    <xf numFmtId="171" fontId="68" fillId="0" borderId="3" xfId="2" applyNumberFormat="1" applyFont="1" applyFill="1" applyBorder="1" applyAlignment="1">
      <alignment horizontal="right" vertical="center" wrapText="1"/>
    </xf>
    <xf numFmtId="0" fontId="68" fillId="0" borderId="1" xfId="0" applyFont="1" applyBorder="1" applyAlignment="1">
      <alignment horizontal="right"/>
    </xf>
    <xf numFmtId="3" fontId="68" fillId="0" borderId="1" xfId="0" applyNumberFormat="1" applyFont="1" applyBorder="1" applyAlignment="1">
      <alignment horizontal="right" vertical="center" wrapText="1"/>
    </xf>
    <xf numFmtId="164" fontId="68" fillId="0" borderId="4" xfId="3" applyFont="1" applyBorder="1" applyAlignment="1">
      <alignment horizontal="right" vertical="center" wrapText="1"/>
    </xf>
    <xf numFmtId="171" fontId="68" fillId="0" borderId="4" xfId="2" applyNumberFormat="1" applyFont="1" applyFill="1" applyBorder="1" applyAlignment="1">
      <alignment horizontal="right" vertical="center" wrapText="1"/>
    </xf>
    <xf numFmtId="3" fontId="68" fillId="0" borderId="0" xfId="0" applyNumberFormat="1" applyFont="1" applyAlignment="1">
      <alignment horizontal="right"/>
    </xf>
    <xf numFmtId="3" fontId="68" fillId="0" borderId="1" xfId="0" applyNumberFormat="1" applyFont="1" applyBorder="1" applyAlignment="1">
      <alignment horizontal="right"/>
    </xf>
    <xf numFmtId="0" fontId="68" fillId="0" borderId="5" xfId="0" applyFont="1" applyBorder="1" applyAlignment="1">
      <alignment horizontal="right"/>
    </xf>
    <xf numFmtId="0" fontId="68" fillId="3" borderId="1" xfId="0" applyFont="1" applyFill="1" applyBorder="1" applyAlignment="1">
      <alignment horizontal="right"/>
    </xf>
    <xf numFmtId="0" fontId="68" fillId="0" borderId="5" xfId="0" applyFont="1" applyBorder="1" applyAlignment="1">
      <alignment horizontal="right"/>
    </xf>
    <xf numFmtId="0" fontId="68" fillId="0" borderId="5" xfId="0" applyFont="1" applyBorder="1" applyAlignment="1">
      <alignment horizontal="left"/>
    </xf>
    <xf numFmtId="3" fontId="68" fillId="0" borderId="5" xfId="0" applyNumberFormat="1" applyFont="1" applyBorder="1" applyAlignment="1">
      <alignment horizontal="left" vertical="center"/>
    </xf>
    <xf numFmtId="3" fontId="68" fillId="0" borderId="4" xfId="0" applyNumberFormat="1" applyFont="1" applyBorder="1" applyAlignment="1">
      <alignment horizontal="left" vertical="center"/>
    </xf>
    <xf numFmtId="3" fontId="68" fillId="0" borderId="5" xfId="0" applyNumberFormat="1" applyFont="1" applyBorder="1" applyAlignment="1">
      <alignment horizontal="right" vertical="center"/>
    </xf>
    <xf numFmtId="3" fontId="68" fillId="0" borderId="4" xfId="0" applyNumberFormat="1" applyFont="1" applyBorder="1" applyAlignment="1">
      <alignment horizontal="right" vertical="center"/>
    </xf>
    <xf numFmtId="168" fontId="68" fillId="0" borderId="5" xfId="0" applyNumberFormat="1" applyFont="1" applyBorder="1" applyAlignment="1">
      <alignment horizontal="center" vertical="center" wrapText="1"/>
    </xf>
    <xf numFmtId="168" fontId="68" fillId="0" borderId="4" xfId="0" applyNumberFormat="1" applyFont="1" applyBorder="1" applyAlignment="1">
      <alignment horizontal="center" vertical="center" wrapText="1"/>
    </xf>
    <xf numFmtId="0" fontId="68" fillId="0" borderId="5" xfId="0" applyFont="1" applyBorder="1" applyAlignment="1">
      <alignment horizontal="left" vertical="center" wrapText="1"/>
    </xf>
    <xf numFmtId="0" fontId="68" fillId="0" borderId="4" xfId="0" applyFont="1" applyBorder="1" applyAlignment="1">
      <alignment horizontal="left" vertical="center" wrapText="1"/>
    </xf>
    <xf numFmtId="171" fontId="68" fillId="0" borderId="5" xfId="2" applyNumberFormat="1" applyFont="1" applyFill="1" applyBorder="1" applyAlignment="1">
      <alignment horizontal="right" vertical="center" wrapText="1"/>
    </xf>
    <xf numFmtId="171" fontId="68" fillId="0" borderId="4" xfId="2" applyNumberFormat="1" applyFont="1" applyFill="1" applyBorder="1" applyAlignment="1">
      <alignment horizontal="right" vertical="center" wrapText="1"/>
    </xf>
    <xf numFmtId="3" fontId="68" fillId="0" borderId="14" xfId="0" applyNumberFormat="1" applyFont="1" applyBorder="1" applyAlignment="1">
      <alignment horizontal="left" vertical="center"/>
    </xf>
    <xf numFmtId="171" fontId="68" fillId="0" borderId="14" xfId="2" applyNumberFormat="1" applyFont="1" applyFill="1" applyBorder="1" applyAlignment="1">
      <alignment horizontal="right" vertical="center" wrapText="1"/>
    </xf>
    <xf numFmtId="168" fontId="68" fillId="0" borderId="14" xfId="0" applyNumberFormat="1" applyFont="1" applyBorder="1" applyAlignment="1">
      <alignment horizontal="center" vertical="center" wrapText="1"/>
    </xf>
    <xf numFmtId="168" fontId="68" fillId="0" borderId="5" xfId="0" applyNumberFormat="1" applyFont="1" applyBorder="1" applyAlignment="1">
      <alignment horizontal="right" vertical="center" wrapText="1"/>
    </xf>
    <xf numFmtId="168" fontId="68" fillId="0" borderId="4" xfId="0" applyNumberFormat="1" applyFont="1" applyBorder="1" applyAlignment="1">
      <alignment horizontal="right" vertical="center" wrapText="1"/>
    </xf>
    <xf numFmtId="3" fontId="68" fillId="0" borderId="1" xfId="4" applyNumberFormat="1" applyFont="1" applyFill="1" applyBorder="1" applyAlignment="1">
      <alignment horizontal="center" vertical="center" wrapText="1"/>
    </xf>
    <xf numFmtId="3" fontId="68" fillId="0" borderId="5" xfId="4" applyNumberFormat="1" applyFont="1" applyFill="1" applyBorder="1" applyAlignment="1">
      <alignment horizontal="center" vertical="center" wrapText="1"/>
    </xf>
    <xf numFmtId="3" fontId="68" fillId="0" borderId="4" xfId="4" applyNumberFormat="1" applyFont="1" applyFill="1" applyBorder="1" applyAlignment="1">
      <alignment horizontal="center" vertical="center" wrapText="1"/>
    </xf>
    <xf numFmtId="3" fontId="68" fillId="0" borderId="14" xfId="4" applyNumberFormat="1" applyFont="1" applyFill="1" applyBorder="1" applyAlignment="1">
      <alignment horizontal="center" vertical="center" wrapText="1"/>
    </xf>
    <xf numFmtId="3" fontId="68" fillId="0" borderId="5" xfId="4" applyNumberFormat="1" applyFont="1" applyFill="1" applyBorder="1" applyAlignment="1">
      <alignment horizontal="right" vertical="center" wrapText="1"/>
    </xf>
    <xf numFmtId="3" fontId="68" fillId="0" borderId="4" xfId="4" applyNumberFormat="1" applyFont="1" applyFill="1" applyBorder="1" applyAlignment="1">
      <alignment horizontal="right" vertical="center" wrapText="1"/>
    </xf>
    <xf numFmtId="3" fontId="68" fillId="0" borderId="5" xfId="0" applyNumberFormat="1" applyFont="1" applyBorder="1" applyAlignment="1">
      <alignment horizontal="left" vertical="center" wrapText="1"/>
    </xf>
    <xf numFmtId="3" fontId="68" fillId="0" borderId="4" xfId="0" applyNumberFormat="1" applyFont="1" applyBorder="1" applyAlignment="1">
      <alignment horizontal="left" vertical="center" wrapText="1"/>
    </xf>
    <xf numFmtId="3" fontId="68" fillId="0" borderId="14" xfId="4" applyNumberFormat="1" applyFont="1" applyFill="1" applyBorder="1" applyAlignment="1">
      <alignment horizontal="right" vertical="center" wrapText="1"/>
    </xf>
    <xf numFmtId="3" fontId="68" fillId="0" borderId="14" xfId="0" applyNumberFormat="1" applyFont="1" applyBorder="1" applyAlignment="1">
      <alignment horizontal="left" vertical="center" wrapText="1"/>
    </xf>
    <xf numFmtId="0" fontId="68" fillId="0" borderId="14" xfId="0" applyFont="1" applyBorder="1" applyAlignment="1">
      <alignment horizontal="left" vertical="center" wrapText="1"/>
    </xf>
    <xf numFmtId="3" fontId="68" fillId="0" borderId="1" xfId="0" applyNumberFormat="1" applyFont="1" applyBorder="1" applyAlignment="1">
      <alignment horizontal="right" vertical="center" wrapText="1"/>
    </xf>
    <xf numFmtId="3" fontId="68" fillId="0" borderId="1" xfId="4" applyNumberFormat="1" applyFont="1" applyFill="1" applyBorder="1" applyAlignment="1">
      <alignment horizontal="right" vertical="center" wrapText="1"/>
    </xf>
    <xf numFmtId="168" fontId="68" fillId="0" borderId="5" xfId="0" applyNumberFormat="1" applyFont="1" applyBorder="1" applyAlignment="1">
      <alignment horizontal="center" vertical="center"/>
    </xf>
    <xf numFmtId="168" fontId="68" fillId="0" borderId="14" xfId="0" applyNumberFormat="1" applyFont="1" applyBorder="1" applyAlignment="1">
      <alignment horizontal="center" vertical="center"/>
    </xf>
    <xf numFmtId="168" fontId="68" fillId="0" borderId="4" xfId="0" applyNumberFormat="1" applyFont="1" applyBorder="1" applyAlignment="1">
      <alignment horizontal="center" vertical="center"/>
    </xf>
    <xf numFmtId="168" fontId="68" fillId="0" borderId="14" xfId="0" applyNumberFormat="1" applyFont="1" applyBorder="1" applyAlignment="1">
      <alignment horizontal="right" vertical="center" wrapText="1"/>
    </xf>
    <xf numFmtId="3" fontId="68" fillId="0" borderId="6" xfId="0" applyNumberFormat="1" applyFont="1" applyBorder="1" applyAlignment="1">
      <alignment horizontal="right" vertical="center"/>
    </xf>
    <xf numFmtId="3" fontId="68" fillId="0" borderId="6" xfId="0" applyNumberFormat="1" applyFont="1" applyBorder="1" applyAlignment="1">
      <alignment horizontal="left" vertical="center"/>
    </xf>
    <xf numFmtId="0" fontId="68" fillId="0" borderId="5" xfId="0" applyFont="1" applyBorder="1" applyAlignment="1">
      <alignment horizontal="right"/>
    </xf>
    <xf numFmtId="0" fontId="68" fillId="0" borderId="4" xfId="0" applyFont="1" applyBorder="1" applyAlignment="1">
      <alignment horizontal="right"/>
    </xf>
    <xf numFmtId="0" fontId="68" fillId="0" borderId="5" xfId="0" applyFont="1" applyBorder="1" applyAlignment="1">
      <alignment horizontal="left"/>
    </xf>
    <xf numFmtId="0" fontId="68" fillId="0" borderId="4" xfId="0" applyFont="1" applyBorder="1" applyAlignment="1">
      <alignment horizontal="left"/>
    </xf>
    <xf numFmtId="0" fontId="68" fillId="0" borderId="5" xfId="0" applyFont="1" applyBorder="1" applyAlignment="1" applyProtection="1">
      <alignment horizontal="left"/>
      <protection locked="0"/>
    </xf>
    <xf numFmtId="0" fontId="68" fillId="0" borderId="4" xfId="0" applyFont="1" applyBorder="1" applyAlignment="1" applyProtection="1">
      <alignment horizontal="left"/>
      <protection locked="0"/>
    </xf>
    <xf numFmtId="0" fontId="65" fillId="0" borderId="0" xfId="0" applyFont="1" applyBorder="1"/>
    <xf numFmtId="171" fontId="68" fillId="0" borderId="5" xfId="2" applyNumberFormat="1" applyFont="1" applyFill="1" applyBorder="1" applyAlignment="1">
      <alignment horizontal="center" vertical="center" wrapText="1"/>
    </xf>
    <xf numFmtId="171" fontId="68" fillId="0" borderId="4" xfId="2" applyNumberFormat="1" applyFont="1" applyFill="1" applyBorder="1" applyAlignment="1">
      <alignment horizontal="center" vertical="center" wrapText="1"/>
    </xf>
    <xf numFmtId="0" fontId="68" fillId="0" borderId="14" xfId="0" applyFont="1" applyBorder="1" applyAlignment="1">
      <alignment horizontal="right"/>
    </xf>
    <xf numFmtId="0" fontId="68" fillId="0" borderId="14" xfId="0" applyFont="1" applyBorder="1" applyAlignment="1">
      <alignment horizontal="left"/>
    </xf>
    <xf numFmtId="170" fontId="68" fillId="0" borderId="16" xfId="0" applyNumberFormat="1" applyFont="1" applyBorder="1"/>
    <xf numFmtId="164" fontId="68" fillId="0" borderId="1" xfId="3" applyFont="1" applyBorder="1"/>
  </cellXfs>
  <cellStyles count="9">
    <cellStyle name="Euro" xfId="1" xr:uid="{00000000-0005-0000-0000-000000000000}"/>
    <cellStyle name="Millares" xfId="2" builtinId="3"/>
    <cellStyle name="Millares [0]" xfId="3" builtinId="6"/>
    <cellStyle name="Millares 2" xfId="4" xr:uid="{00000000-0005-0000-0000-000003000000}"/>
    <cellStyle name="Millares 4" xfId="8" xr:uid="{00000000-0005-0000-0000-000004000000}"/>
    <cellStyle name="Normal" xfId="0" builtinId="0"/>
    <cellStyle name="Normal 2" xfId="5" xr:uid="{00000000-0005-0000-0000-000006000000}"/>
    <cellStyle name="Normal 5" xfId="6" xr:uid="{00000000-0005-0000-0000-000007000000}"/>
    <cellStyle name="Normal 6" xfId="7" xr:uid="{00000000-0005-0000-0000-000008000000}"/>
  </cellStyles>
  <dxfs count="6"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79842</xdr:colOff>
      <xdr:row>1</xdr:row>
      <xdr:rowOff>38100</xdr:rowOff>
    </xdr:from>
    <xdr:to>
      <xdr:col>1</xdr:col>
      <xdr:colOff>837919</xdr:colOff>
      <xdr:row>4</xdr:row>
      <xdr:rowOff>14502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03742" y="238125"/>
          <a:ext cx="758077" cy="919377"/>
        </a:xfrm>
        <a:prstGeom prst="rect">
          <a:avLst/>
        </a:prstGeom>
      </xdr:spPr>
    </xdr:pic>
    <xdr:clientData/>
  </xdr:twoCellAnchor>
  <xdr:twoCellAnchor editAs="oneCell">
    <xdr:from>
      <xdr:col>5</xdr:col>
      <xdr:colOff>348086</xdr:colOff>
      <xdr:row>0</xdr:row>
      <xdr:rowOff>142876</xdr:rowOff>
    </xdr:from>
    <xdr:to>
      <xdr:col>8</xdr:col>
      <xdr:colOff>400050</xdr:colOff>
      <xdr:row>4</xdr:row>
      <xdr:rowOff>314326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E4673DB0-86F8-4A7D-9B13-18582617EA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06286" y="142876"/>
          <a:ext cx="3938164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2133600</xdr:colOff>
      <xdr:row>0</xdr:row>
      <xdr:rowOff>190500</xdr:rowOff>
    </xdr:from>
    <xdr:to>
      <xdr:col>5</xdr:col>
      <xdr:colOff>129427</xdr:colOff>
      <xdr:row>3</xdr:row>
      <xdr:rowOff>290727</xdr:rowOff>
    </xdr:to>
    <xdr:pic>
      <xdr:nvPicPr>
        <xdr:cNvPr id="5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29550" y="190500"/>
          <a:ext cx="758077" cy="91937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/>
  </sheetPr>
  <dimension ref="A1:BJX202"/>
  <sheetViews>
    <sheetView showGridLines="0" tabSelected="1" zoomScaleNormal="100" zoomScaleSheetLayoutView="70" workbookViewId="0">
      <pane xSplit="3" ySplit="6" topLeftCell="D189" activePane="bottomRight" state="frozen"/>
      <selection pane="topRight" activeCell="D1" sqref="D1"/>
      <selection pane="bottomLeft" activeCell="A7" sqref="A7"/>
      <selection pane="bottomRight" activeCell="A206" sqref="A206"/>
    </sheetView>
  </sheetViews>
  <sheetFormatPr baseColWidth="10" defaultColWidth="10.6640625" defaultRowHeight="13.2" x14ac:dyDescent="0.25"/>
  <cols>
    <col min="1" max="1" width="10.88671875" style="210" bestFit="1" customWidth="1"/>
    <col min="2" max="2" width="13.6640625" style="285" customWidth="1"/>
    <col min="3" max="3" width="50.109375" style="206" customWidth="1"/>
    <col min="4" max="4" width="10.6640625" style="1" bestFit="1" customWidth="1"/>
    <col min="5" max="5" width="41.44140625" style="206" customWidth="1"/>
    <col min="6" max="6" width="22.6640625" style="213" customWidth="1"/>
    <col min="7" max="7" width="19.6640625" customWidth="1"/>
    <col min="8" max="8" width="15.88671875" customWidth="1"/>
    <col min="9" max="9" width="17.109375" customWidth="1"/>
    <col min="10" max="10" width="16" customWidth="1"/>
    <col min="11" max="11" width="15.5546875" customWidth="1"/>
    <col min="12" max="12" width="16.6640625" customWidth="1"/>
    <col min="13" max="13" width="16.33203125" customWidth="1"/>
    <col min="14" max="14" width="17.109375" bestFit="1" customWidth="1"/>
    <col min="15" max="15" width="16.33203125" customWidth="1"/>
    <col min="16" max="16" width="16.6640625" customWidth="1"/>
    <col min="17" max="17" width="18.44140625" customWidth="1"/>
    <col min="18" max="18" width="22.109375" customWidth="1"/>
    <col min="19" max="19" width="17.6640625" customWidth="1"/>
    <col min="20" max="20" width="19" customWidth="1"/>
    <col min="21" max="21" width="12.6640625" bestFit="1" customWidth="1"/>
  </cols>
  <sheetData>
    <row r="1" spans="1:21" ht="15.75" customHeight="1" x14ac:dyDescent="0.25">
      <c r="C1" s="214"/>
      <c r="D1"/>
      <c r="E1" s="205"/>
    </row>
    <row r="2" spans="1:21" ht="22.8" x14ac:dyDescent="0.4">
      <c r="A2" s="209"/>
      <c r="B2" s="286"/>
      <c r="C2" s="207"/>
      <c r="D2" s="207"/>
      <c r="E2" s="207"/>
    </row>
    <row r="3" spans="1:21" ht="25.5" customHeight="1" x14ac:dyDescent="0.4">
      <c r="A3" s="209"/>
      <c r="B3" s="287"/>
      <c r="C3" s="217" t="s">
        <v>441</v>
      </c>
      <c r="D3" s="217" t="s">
        <v>442</v>
      </c>
      <c r="E3" s="217"/>
    </row>
    <row r="4" spans="1:21" ht="25.5" customHeight="1" x14ac:dyDescent="0.4">
      <c r="A4" s="209"/>
      <c r="B4" s="286"/>
      <c r="C4" s="218" t="s">
        <v>443</v>
      </c>
      <c r="D4" s="217"/>
      <c r="E4" s="217"/>
    </row>
    <row r="5" spans="1:21" ht="25.5" customHeight="1" x14ac:dyDescent="0.4">
      <c r="A5" s="209"/>
      <c r="B5" s="286"/>
      <c r="C5" s="207"/>
      <c r="D5" s="208"/>
      <c r="E5" s="208"/>
    </row>
    <row r="6" spans="1:21" s="220" customFormat="1" ht="47.25" customHeight="1" x14ac:dyDescent="0.25">
      <c r="A6" s="226" t="s">
        <v>375</v>
      </c>
      <c r="B6" s="288" t="s">
        <v>376</v>
      </c>
      <c r="C6" s="227" t="s">
        <v>377</v>
      </c>
      <c r="D6" s="226" t="s">
        <v>378</v>
      </c>
      <c r="E6" s="228" t="s">
        <v>379</v>
      </c>
      <c r="F6" s="229" t="s">
        <v>0</v>
      </c>
      <c r="G6" s="229" t="s">
        <v>1</v>
      </c>
      <c r="H6" s="229" t="s">
        <v>2</v>
      </c>
      <c r="I6" s="229" t="s">
        <v>3</v>
      </c>
      <c r="J6" s="229" t="s">
        <v>4</v>
      </c>
      <c r="K6" s="229" t="s">
        <v>5</v>
      </c>
      <c r="L6" s="229" t="s">
        <v>6</v>
      </c>
      <c r="M6" s="229" t="s">
        <v>7</v>
      </c>
      <c r="N6" s="229" t="s">
        <v>104</v>
      </c>
      <c r="O6" s="229" t="s">
        <v>8</v>
      </c>
      <c r="P6" s="229" t="s">
        <v>9</v>
      </c>
      <c r="Q6" s="229" t="s">
        <v>10</v>
      </c>
      <c r="R6" s="229" t="s">
        <v>438</v>
      </c>
      <c r="S6" s="229" t="s">
        <v>401</v>
      </c>
      <c r="T6" s="230" t="s">
        <v>440</v>
      </c>
      <c r="U6" s="231"/>
    </row>
    <row r="7" spans="1:21" s="219" customFormat="1" x14ac:dyDescent="0.25">
      <c r="A7" s="334">
        <v>1</v>
      </c>
      <c r="B7" s="319">
        <v>3720437</v>
      </c>
      <c r="C7" s="312" t="s">
        <v>290</v>
      </c>
      <c r="D7" s="232">
        <v>111</v>
      </c>
      <c r="E7" s="233" t="s">
        <v>11</v>
      </c>
      <c r="F7" s="234">
        <v>19890000</v>
      </c>
      <c r="G7" s="234">
        <v>19890000</v>
      </c>
      <c r="H7" s="234">
        <v>19890000</v>
      </c>
      <c r="I7" s="234">
        <v>19890000</v>
      </c>
      <c r="J7" s="234">
        <v>19890000</v>
      </c>
      <c r="K7" s="234">
        <v>19890000</v>
      </c>
      <c r="L7" s="234">
        <v>19890000</v>
      </c>
      <c r="M7" s="234">
        <v>19890000</v>
      </c>
      <c r="N7" s="234">
        <v>19890000</v>
      </c>
      <c r="O7" s="234">
        <v>19890000</v>
      </c>
      <c r="P7" s="234">
        <v>19890000</v>
      </c>
      <c r="Q7" s="234">
        <v>19890000</v>
      </c>
      <c r="R7" s="234">
        <f t="shared" ref="R7:R38" si="0">SUM(F7:Q7)</f>
        <v>238680000</v>
      </c>
      <c r="S7" s="234" cm="1">
        <f t="array" ref="S7">SUM((F7:Q7)/12)</f>
        <v>19890000</v>
      </c>
      <c r="T7" s="235"/>
      <c r="U7" s="236"/>
    </row>
    <row r="8" spans="1:21" s="219" customFormat="1" ht="21.9" customHeight="1" x14ac:dyDescent="0.25">
      <c r="A8" s="335"/>
      <c r="B8" s="337"/>
      <c r="C8" s="331"/>
      <c r="D8" s="232">
        <v>113</v>
      </c>
      <c r="E8" s="233" t="s">
        <v>12</v>
      </c>
      <c r="F8" s="234">
        <v>9225000</v>
      </c>
      <c r="G8" s="234">
        <v>9225000</v>
      </c>
      <c r="H8" s="234">
        <v>9225000</v>
      </c>
      <c r="I8" s="234">
        <v>9225000</v>
      </c>
      <c r="J8" s="234">
        <v>9225000</v>
      </c>
      <c r="K8" s="234">
        <v>9225000</v>
      </c>
      <c r="L8" s="234">
        <v>9225000</v>
      </c>
      <c r="M8" s="234">
        <v>9225000</v>
      </c>
      <c r="N8" s="234">
        <v>9225000</v>
      </c>
      <c r="O8" s="234">
        <v>9225000</v>
      </c>
      <c r="P8" s="234">
        <v>9225000</v>
      </c>
      <c r="Q8" s="234">
        <v>9225000</v>
      </c>
      <c r="R8" s="234">
        <f t="shared" si="0"/>
        <v>110700000</v>
      </c>
      <c r="S8" s="234" cm="1">
        <f t="array" ref="S8">SUM((F8:Q8)/12)</f>
        <v>9225000</v>
      </c>
      <c r="T8" s="235">
        <v>0</v>
      </c>
      <c r="U8" s="236"/>
    </row>
    <row r="9" spans="1:21" s="219" customFormat="1" ht="21.9" customHeight="1" x14ac:dyDescent="0.25">
      <c r="A9" s="335"/>
      <c r="B9" s="337"/>
      <c r="C9" s="331"/>
      <c r="D9" s="232">
        <v>133</v>
      </c>
      <c r="E9" s="233" t="s">
        <v>13</v>
      </c>
      <c r="F9" s="234">
        <v>4000000</v>
      </c>
      <c r="G9" s="234">
        <v>4000000</v>
      </c>
      <c r="H9" s="234">
        <v>4000000</v>
      </c>
      <c r="I9" s="234">
        <v>4000000</v>
      </c>
      <c r="J9" s="234">
        <v>4000000</v>
      </c>
      <c r="K9" s="234">
        <v>4000000</v>
      </c>
      <c r="L9" s="234">
        <v>4000000</v>
      </c>
      <c r="M9" s="234">
        <v>4000000</v>
      </c>
      <c r="N9" s="234">
        <v>4000000</v>
      </c>
      <c r="O9" s="234">
        <v>4000000</v>
      </c>
      <c r="P9" s="234">
        <v>4000000</v>
      </c>
      <c r="Q9" s="234">
        <v>4000000</v>
      </c>
      <c r="R9" s="234">
        <f t="shared" si="0"/>
        <v>48000000</v>
      </c>
      <c r="S9" s="234" cm="1">
        <f t="array" ref="S9">SUM((F9:Q9)/12)</f>
        <v>4000000.0000000005</v>
      </c>
      <c r="T9" s="235">
        <v>397380000</v>
      </c>
      <c r="U9" s="237"/>
    </row>
    <row r="10" spans="1:21" s="219" customFormat="1" ht="21.9" customHeight="1" x14ac:dyDescent="0.25">
      <c r="A10" s="336"/>
      <c r="B10" s="320"/>
      <c r="C10" s="313"/>
      <c r="D10" s="232">
        <v>232</v>
      </c>
      <c r="E10" s="233" t="s">
        <v>434</v>
      </c>
      <c r="F10" s="234"/>
      <c r="G10" s="234"/>
      <c r="H10" s="234"/>
      <c r="I10" s="234"/>
      <c r="J10" s="234"/>
      <c r="K10" s="234"/>
      <c r="L10" s="234"/>
      <c r="M10" s="234"/>
      <c r="N10" s="234">
        <v>0</v>
      </c>
      <c r="O10" s="234">
        <v>0</v>
      </c>
      <c r="P10" s="234">
        <v>0</v>
      </c>
      <c r="Q10" s="234">
        <v>0</v>
      </c>
      <c r="R10" s="234">
        <f t="shared" si="0"/>
        <v>0</v>
      </c>
      <c r="S10" s="234">
        <v>0</v>
      </c>
      <c r="T10" s="238"/>
      <c r="U10" s="236"/>
    </row>
    <row r="11" spans="1:21" s="219" customFormat="1" ht="21.9" customHeight="1" x14ac:dyDescent="0.25">
      <c r="A11" s="310">
        <v>2</v>
      </c>
      <c r="B11" s="308">
        <v>4302114</v>
      </c>
      <c r="C11" s="306" t="s">
        <v>291</v>
      </c>
      <c r="D11" s="232">
        <v>111</v>
      </c>
      <c r="E11" s="233" t="s">
        <v>11</v>
      </c>
      <c r="F11" s="239">
        <v>5800000</v>
      </c>
      <c r="G11" s="239">
        <v>5800000</v>
      </c>
      <c r="H11" s="239">
        <v>5800000</v>
      </c>
      <c r="I11" s="239">
        <v>5800000</v>
      </c>
      <c r="J11" s="239">
        <v>5800000</v>
      </c>
      <c r="K11" s="239">
        <v>5800000</v>
      </c>
      <c r="L11" s="239">
        <v>5800000</v>
      </c>
      <c r="M11" s="239">
        <v>5800000</v>
      </c>
      <c r="N11" s="239">
        <v>5800000</v>
      </c>
      <c r="O11" s="239">
        <v>5800000</v>
      </c>
      <c r="P11" s="239">
        <v>5800000</v>
      </c>
      <c r="Q11" s="239">
        <v>5800000</v>
      </c>
      <c r="R11" s="239">
        <v>5800000</v>
      </c>
      <c r="S11" s="234" cm="1">
        <f t="array" ref="S11">SUM((F11:Q11)/12)</f>
        <v>5799999.9999999991</v>
      </c>
      <c r="T11" s="240"/>
      <c r="U11" s="237"/>
    </row>
    <row r="12" spans="1:21" s="219" customFormat="1" ht="21.9" customHeight="1" x14ac:dyDescent="0.25">
      <c r="A12" s="311"/>
      <c r="B12" s="309"/>
      <c r="C12" s="307"/>
      <c r="D12" s="232">
        <v>133</v>
      </c>
      <c r="E12" s="233" t="s">
        <v>402</v>
      </c>
      <c r="F12" s="239">
        <v>2200000</v>
      </c>
      <c r="G12" s="239">
        <v>2200000</v>
      </c>
      <c r="H12" s="239">
        <v>2200000</v>
      </c>
      <c r="I12" s="239">
        <v>2200000</v>
      </c>
      <c r="J12" s="239">
        <v>2200000</v>
      </c>
      <c r="K12" s="239">
        <v>2200000</v>
      </c>
      <c r="L12" s="239">
        <v>2200000</v>
      </c>
      <c r="M12" s="239">
        <v>2200000</v>
      </c>
      <c r="N12" s="239">
        <v>2200000</v>
      </c>
      <c r="O12" s="239">
        <v>2200000</v>
      </c>
      <c r="P12" s="239">
        <v>2200000</v>
      </c>
      <c r="Q12" s="239">
        <v>2200000</v>
      </c>
      <c r="R12" s="239">
        <v>2200000</v>
      </c>
      <c r="S12" s="234" cm="1">
        <f t="array" ref="S12">SUM((F12:Q12)/12)</f>
        <v>2199999.9999999995</v>
      </c>
      <c r="T12" s="238">
        <v>104000000</v>
      </c>
      <c r="U12" s="237"/>
    </row>
    <row r="13" spans="1:21" s="219" customFormat="1" ht="21.75" customHeight="1" x14ac:dyDescent="0.25">
      <c r="A13" s="310">
        <v>3</v>
      </c>
      <c r="B13" s="319">
        <v>3181739</v>
      </c>
      <c r="C13" s="306" t="s">
        <v>292</v>
      </c>
      <c r="D13" s="232">
        <v>111</v>
      </c>
      <c r="E13" s="233" t="s">
        <v>11</v>
      </c>
      <c r="F13" s="239">
        <v>5000000</v>
      </c>
      <c r="G13" s="239">
        <v>5000000</v>
      </c>
      <c r="H13" s="239">
        <v>5000000</v>
      </c>
      <c r="I13" s="239">
        <v>5000000</v>
      </c>
      <c r="J13" s="239">
        <v>5000000</v>
      </c>
      <c r="K13" s="239">
        <v>5000000</v>
      </c>
      <c r="L13" s="239">
        <v>5000000</v>
      </c>
      <c r="M13" s="239">
        <v>5000000</v>
      </c>
      <c r="N13" s="239">
        <v>5000000</v>
      </c>
      <c r="O13" s="239">
        <v>5000000</v>
      </c>
      <c r="P13" s="239">
        <v>5000000</v>
      </c>
      <c r="Q13" s="239">
        <v>5000000</v>
      </c>
      <c r="R13" s="239">
        <f t="shared" si="0"/>
        <v>60000000</v>
      </c>
      <c r="S13" s="241" cm="1">
        <f t="array" ref="S13">SUM((F13:Q13)/12)</f>
        <v>5000000</v>
      </c>
      <c r="T13" s="242"/>
      <c r="U13" s="237"/>
    </row>
    <row r="14" spans="1:21" s="219" customFormat="1" ht="21.75" customHeight="1" x14ac:dyDescent="0.25">
      <c r="A14" s="311"/>
      <c r="B14" s="320"/>
      <c r="C14" s="307"/>
      <c r="D14" s="232">
        <v>133</v>
      </c>
      <c r="E14" s="233" t="s">
        <v>402</v>
      </c>
      <c r="F14" s="239">
        <v>3800000</v>
      </c>
      <c r="G14" s="239">
        <v>3800000</v>
      </c>
      <c r="H14" s="239">
        <v>3800000</v>
      </c>
      <c r="I14" s="239">
        <v>3800000</v>
      </c>
      <c r="J14" s="239">
        <v>3800000</v>
      </c>
      <c r="K14" s="239">
        <v>3800000</v>
      </c>
      <c r="L14" s="239">
        <v>3800000</v>
      </c>
      <c r="M14" s="239">
        <v>3800000</v>
      </c>
      <c r="N14" s="239">
        <v>3800000</v>
      </c>
      <c r="O14" s="239">
        <v>3800000</v>
      </c>
      <c r="P14" s="239">
        <v>3800000</v>
      </c>
      <c r="Q14" s="239">
        <v>3800000</v>
      </c>
      <c r="R14" s="239">
        <f t="shared" si="0"/>
        <v>45600000</v>
      </c>
      <c r="S14" s="241" cm="1">
        <f t="array" ref="S14">SUM((F14:Q14)/12)</f>
        <v>3799999.9999999995</v>
      </c>
      <c r="T14" s="243">
        <v>105600000</v>
      </c>
      <c r="U14" s="237"/>
    </row>
    <row r="15" spans="1:21" s="219" customFormat="1" ht="21.9" customHeight="1" x14ac:dyDescent="0.25">
      <c r="A15" s="310">
        <v>4</v>
      </c>
      <c r="B15" s="308">
        <v>1379731</v>
      </c>
      <c r="C15" s="306" t="s">
        <v>293</v>
      </c>
      <c r="D15" s="232">
        <v>111</v>
      </c>
      <c r="E15" s="233" t="s">
        <v>11</v>
      </c>
      <c r="F15" s="244">
        <v>4500000</v>
      </c>
      <c r="G15" s="244">
        <v>4500000</v>
      </c>
      <c r="H15" s="244">
        <v>4500000</v>
      </c>
      <c r="I15" s="244">
        <v>4500000</v>
      </c>
      <c r="J15" s="244">
        <v>4500000</v>
      </c>
      <c r="K15" s="244">
        <v>4500000</v>
      </c>
      <c r="L15" s="244">
        <v>4500000</v>
      </c>
      <c r="M15" s="244">
        <v>4500000</v>
      </c>
      <c r="N15" s="244">
        <v>4500000</v>
      </c>
      <c r="O15" s="244">
        <v>4500000</v>
      </c>
      <c r="P15" s="244">
        <v>4500000</v>
      </c>
      <c r="Q15" s="244">
        <v>4500000</v>
      </c>
      <c r="R15" s="244">
        <f t="shared" si="0"/>
        <v>54000000</v>
      </c>
      <c r="S15" s="241" cm="1">
        <f t="array" ref="S15">SUM((F15:Q15)/12)</f>
        <v>4500000</v>
      </c>
      <c r="T15" s="240"/>
      <c r="U15" s="237"/>
    </row>
    <row r="16" spans="1:21" s="219" customFormat="1" ht="21.9" customHeight="1" x14ac:dyDescent="0.25">
      <c r="A16" s="311"/>
      <c r="B16" s="309"/>
      <c r="C16" s="307"/>
      <c r="D16" s="232">
        <v>133</v>
      </c>
      <c r="E16" s="233" t="s">
        <v>402</v>
      </c>
      <c r="F16" s="244">
        <v>500000</v>
      </c>
      <c r="G16" s="244">
        <v>500000</v>
      </c>
      <c r="H16" s="244">
        <v>500000</v>
      </c>
      <c r="I16" s="244">
        <v>500000</v>
      </c>
      <c r="J16" s="244">
        <v>500000</v>
      </c>
      <c r="K16" s="244">
        <v>500000</v>
      </c>
      <c r="L16" s="244">
        <v>500000</v>
      </c>
      <c r="M16" s="244">
        <v>500000</v>
      </c>
      <c r="N16" s="244">
        <v>500000</v>
      </c>
      <c r="O16" s="244">
        <v>500000</v>
      </c>
      <c r="P16" s="244">
        <v>500000</v>
      </c>
      <c r="Q16" s="244">
        <v>500000</v>
      </c>
      <c r="R16" s="244">
        <f t="shared" si="0"/>
        <v>6000000</v>
      </c>
      <c r="S16" s="241" cm="1">
        <f t="array" ref="S16">SUM((F16:Q16)/12)</f>
        <v>500000.00000000006</v>
      </c>
      <c r="T16" s="238">
        <v>60000000</v>
      </c>
      <c r="U16" s="237"/>
    </row>
    <row r="17" spans="1:1636" s="219" customFormat="1" ht="21.9" customHeight="1" thickBot="1" x14ac:dyDescent="0.3">
      <c r="A17" s="245">
        <v>5</v>
      </c>
      <c r="B17" s="289">
        <v>1030557</v>
      </c>
      <c r="C17" s="246" t="s">
        <v>294</v>
      </c>
      <c r="D17" s="232">
        <v>111</v>
      </c>
      <c r="E17" s="233" t="s">
        <v>11</v>
      </c>
      <c r="F17" s="244">
        <v>8800000</v>
      </c>
      <c r="G17" s="244">
        <v>8800000</v>
      </c>
      <c r="H17" s="244">
        <v>8800000</v>
      </c>
      <c r="I17" s="244">
        <v>8800000</v>
      </c>
      <c r="J17" s="244">
        <v>8800000</v>
      </c>
      <c r="K17" s="244">
        <v>8800000</v>
      </c>
      <c r="L17" s="244">
        <v>8800000</v>
      </c>
      <c r="M17" s="244">
        <v>8800000</v>
      </c>
      <c r="N17" s="244">
        <v>8800000</v>
      </c>
      <c r="O17" s="244">
        <v>8800000</v>
      </c>
      <c r="P17" s="244">
        <v>8800000</v>
      </c>
      <c r="Q17" s="244">
        <v>8800000</v>
      </c>
      <c r="R17" s="244">
        <f t="shared" si="0"/>
        <v>105600000</v>
      </c>
      <c r="S17" s="241" cm="1">
        <f t="array" ref="S17">SUM((F17:Q17)/12)</f>
        <v>8799999.9999999981</v>
      </c>
      <c r="T17" s="244">
        <v>105600000</v>
      </c>
      <c r="U17" s="237"/>
    </row>
    <row r="18" spans="1:1636" s="219" customFormat="1" ht="21.9" customHeight="1" x14ac:dyDescent="0.25">
      <c r="A18" s="310">
        <v>6</v>
      </c>
      <c r="B18" s="290">
        <v>2119569</v>
      </c>
      <c r="C18" s="247" t="s">
        <v>306</v>
      </c>
      <c r="D18" s="232">
        <v>111</v>
      </c>
      <c r="E18" s="233" t="s">
        <v>11</v>
      </c>
      <c r="F18" s="244">
        <v>12000000</v>
      </c>
      <c r="G18" s="244">
        <v>12000000</v>
      </c>
      <c r="H18" s="244">
        <v>12000000</v>
      </c>
      <c r="I18" s="244">
        <v>12000000</v>
      </c>
      <c r="J18" s="244">
        <v>12000000</v>
      </c>
      <c r="K18" s="244">
        <v>12000000</v>
      </c>
      <c r="L18" s="244">
        <v>12000000</v>
      </c>
      <c r="M18" s="244">
        <v>12000000</v>
      </c>
      <c r="N18" s="244">
        <v>12000000</v>
      </c>
      <c r="O18" s="244">
        <v>12000000</v>
      </c>
      <c r="P18" s="244">
        <v>12000000</v>
      </c>
      <c r="Q18" s="244">
        <v>12000000</v>
      </c>
      <c r="R18" s="244">
        <f>SUM(F18:Q18)</f>
        <v>144000000</v>
      </c>
      <c r="S18" s="241" cm="1">
        <f t="array" ref="S18">SUM((F18:Q18)/12)</f>
        <v>12000000</v>
      </c>
      <c r="T18" s="242">
        <v>180000000</v>
      </c>
      <c r="U18" s="237"/>
    </row>
    <row r="19" spans="1:1636" s="219" customFormat="1" ht="21.9" customHeight="1" x14ac:dyDescent="0.25">
      <c r="A19" s="311"/>
      <c r="B19" s="291"/>
      <c r="C19" s="248"/>
      <c r="D19" s="232">
        <v>133</v>
      </c>
      <c r="E19" s="233" t="s">
        <v>402</v>
      </c>
      <c r="F19" s="239">
        <v>3000000</v>
      </c>
      <c r="G19" s="239">
        <v>3000000</v>
      </c>
      <c r="H19" s="239">
        <v>3000000</v>
      </c>
      <c r="I19" s="239">
        <v>3000000</v>
      </c>
      <c r="J19" s="239">
        <v>3000000</v>
      </c>
      <c r="K19" s="239">
        <v>3000000</v>
      </c>
      <c r="L19" s="239">
        <v>3000000</v>
      </c>
      <c r="M19" s="239">
        <v>3000000</v>
      </c>
      <c r="N19" s="239">
        <v>3000000</v>
      </c>
      <c r="O19" s="239">
        <v>3000000</v>
      </c>
      <c r="P19" s="239">
        <v>3000000</v>
      </c>
      <c r="Q19" s="239">
        <v>3000000</v>
      </c>
      <c r="R19" s="239">
        <f t="shared" si="0"/>
        <v>36000000</v>
      </c>
      <c r="S19" s="234" cm="1">
        <f t="array" ref="S19">SUM((F19:Q19)/12)</f>
        <v>3000000</v>
      </c>
      <c r="T19" s="239"/>
      <c r="U19" s="237"/>
    </row>
    <row r="20" spans="1:1636" s="219" customFormat="1" ht="21.9" customHeight="1" thickBot="1" x14ac:dyDescent="0.3">
      <c r="A20" s="245">
        <v>7</v>
      </c>
      <c r="B20" s="292">
        <v>5340100</v>
      </c>
      <c r="C20" s="249" t="s">
        <v>303</v>
      </c>
      <c r="D20" s="232">
        <v>111</v>
      </c>
      <c r="E20" s="233" t="s">
        <v>11</v>
      </c>
      <c r="F20" s="239">
        <v>6500000</v>
      </c>
      <c r="G20" s="239">
        <v>6500000</v>
      </c>
      <c r="H20" s="239">
        <v>6500000</v>
      </c>
      <c r="I20" s="239">
        <v>6500000</v>
      </c>
      <c r="J20" s="239">
        <v>6500000</v>
      </c>
      <c r="K20" s="239">
        <v>6500000</v>
      </c>
      <c r="L20" s="239">
        <v>6500000</v>
      </c>
      <c r="M20" s="239">
        <v>6500000</v>
      </c>
      <c r="N20" s="239">
        <v>6500000</v>
      </c>
      <c r="O20" s="239">
        <v>6500000</v>
      </c>
      <c r="P20" s="239">
        <v>6500000</v>
      </c>
      <c r="Q20" s="239">
        <v>6500000</v>
      </c>
      <c r="R20" s="239">
        <f t="shared" si="0"/>
        <v>78000000</v>
      </c>
      <c r="S20" s="241" cm="1">
        <f t="array" ref="S20">SUM((F20:Q20)/12)</f>
        <v>6500000.0000000009</v>
      </c>
      <c r="T20" s="240">
        <v>90000000</v>
      </c>
      <c r="U20" s="237"/>
    </row>
    <row r="21" spans="1:1636" s="219" customFormat="1" ht="21.9" customHeight="1" x14ac:dyDescent="0.25">
      <c r="A21" s="245"/>
      <c r="B21" s="293"/>
      <c r="C21" s="250"/>
      <c r="D21" s="232">
        <v>133</v>
      </c>
      <c r="E21" s="233" t="s">
        <v>402</v>
      </c>
      <c r="F21" s="239">
        <v>1000000</v>
      </c>
      <c r="G21" s="239">
        <v>1000000</v>
      </c>
      <c r="H21" s="239">
        <v>1000000</v>
      </c>
      <c r="I21" s="239">
        <v>1000000</v>
      </c>
      <c r="J21" s="239">
        <v>1000000</v>
      </c>
      <c r="K21" s="239">
        <v>1000000</v>
      </c>
      <c r="L21" s="239">
        <v>1000000</v>
      </c>
      <c r="M21" s="239">
        <v>1000000</v>
      </c>
      <c r="N21" s="239">
        <v>1000000</v>
      </c>
      <c r="O21" s="239">
        <v>1000000</v>
      </c>
      <c r="P21" s="239">
        <v>1000000</v>
      </c>
      <c r="Q21" s="239">
        <v>1000000</v>
      </c>
      <c r="R21" s="239">
        <f t="shared" si="0"/>
        <v>12000000</v>
      </c>
      <c r="S21" s="234" cm="1">
        <f t="array" ref="S21">SUM((F21:Q21)/12)</f>
        <v>1000000.0000000001</v>
      </c>
      <c r="T21" s="239"/>
      <c r="U21" s="237"/>
    </row>
    <row r="22" spans="1:1636" s="219" customFormat="1" ht="21.9" customHeight="1" x14ac:dyDescent="0.25">
      <c r="A22" s="245">
        <v>8</v>
      </c>
      <c r="B22" s="294">
        <v>1379732</v>
      </c>
      <c r="C22" s="246" t="s">
        <v>295</v>
      </c>
      <c r="D22" s="232">
        <v>111</v>
      </c>
      <c r="E22" s="233" t="s">
        <v>11</v>
      </c>
      <c r="F22" s="239">
        <v>8800000</v>
      </c>
      <c r="G22" s="239">
        <v>8800000</v>
      </c>
      <c r="H22" s="239">
        <v>8800000</v>
      </c>
      <c r="I22" s="239">
        <v>8800000</v>
      </c>
      <c r="J22" s="239">
        <v>8800000</v>
      </c>
      <c r="K22" s="239">
        <v>8800000</v>
      </c>
      <c r="L22" s="239">
        <v>8800000</v>
      </c>
      <c r="M22" s="239">
        <v>8800000</v>
      </c>
      <c r="N22" s="239">
        <v>8800000</v>
      </c>
      <c r="O22" s="239">
        <v>8800000</v>
      </c>
      <c r="P22" s="239">
        <v>8800000</v>
      </c>
      <c r="Q22" s="239">
        <v>8800000</v>
      </c>
      <c r="R22" s="239">
        <f t="shared" si="0"/>
        <v>105600000</v>
      </c>
      <c r="S22" s="241" cm="1">
        <f t="array" ref="S22">SUM((F22:Q22)/12)</f>
        <v>8799999.9999999981</v>
      </c>
      <c r="T22" s="243">
        <v>105600000</v>
      </c>
      <c r="U22" s="237"/>
      <c r="IC22" s="221"/>
      <c r="ID22" s="221"/>
      <c r="IE22" s="221"/>
      <c r="IF22" s="221"/>
      <c r="IG22" s="221"/>
      <c r="IH22" s="221"/>
      <c r="II22" s="221"/>
      <c r="IJ22" s="221"/>
      <c r="IK22" s="221"/>
      <c r="IL22" s="221"/>
      <c r="IM22" s="221"/>
      <c r="IN22" s="221"/>
      <c r="IO22" s="221"/>
      <c r="IP22" s="221"/>
      <c r="IQ22" s="221"/>
      <c r="IR22" s="221"/>
      <c r="IS22" s="221"/>
      <c r="IT22" s="221"/>
      <c r="IU22" s="221"/>
      <c r="IV22" s="221"/>
      <c r="IW22" s="221"/>
      <c r="IX22" s="221"/>
      <c r="IY22" s="221"/>
      <c r="IZ22" s="221"/>
      <c r="JA22" s="221"/>
      <c r="JB22" s="221"/>
      <c r="JC22" s="221"/>
      <c r="JD22" s="221"/>
      <c r="JE22" s="221"/>
      <c r="JF22" s="221"/>
      <c r="JG22" s="221"/>
      <c r="JH22" s="221"/>
      <c r="JI22" s="221"/>
      <c r="JJ22" s="221"/>
      <c r="JK22" s="221"/>
      <c r="JL22" s="221"/>
      <c r="JM22" s="221"/>
      <c r="JN22" s="221"/>
      <c r="JO22" s="221"/>
      <c r="JP22" s="221"/>
      <c r="JQ22" s="221"/>
      <c r="JR22" s="221"/>
      <c r="JS22" s="221"/>
      <c r="JT22" s="221"/>
      <c r="JU22" s="221"/>
      <c r="JV22" s="221"/>
      <c r="JW22" s="221"/>
      <c r="JX22" s="221"/>
      <c r="JY22" s="221"/>
      <c r="JZ22" s="221"/>
      <c r="KA22" s="221"/>
      <c r="KB22" s="221"/>
      <c r="KC22" s="221"/>
      <c r="KD22" s="221"/>
      <c r="KE22" s="221"/>
      <c r="KF22" s="221"/>
      <c r="KG22" s="221"/>
      <c r="KH22" s="221"/>
      <c r="KI22" s="221"/>
      <c r="KJ22" s="221"/>
      <c r="KK22" s="221"/>
      <c r="KL22" s="221"/>
      <c r="KM22" s="221"/>
      <c r="KN22" s="221"/>
      <c r="KO22" s="221"/>
      <c r="KP22" s="221"/>
      <c r="KQ22" s="221"/>
      <c r="KR22" s="221"/>
      <c r="KS22" s="221"/>
      <c r="KT22" s="221"/>
      <c r="KU22" s="221"/>
      <c r="KV22" s="221"/>
      <c r="KW22" s="221"/>
      <c r="KX22" s="221"/>
      <c r="KY22" s="221"/>
      <c r="KZ22" s="221"/>
      <c r="LA22" s="221"/>
      <c r="LB22" s="221"/>
      <c r="LC22" s="221"/>
      <c r="LD22" s="221"/>
      <c r="LE22" s="221"/>
      <c r="LF22" s="221"/>
      <c r="LG22" s="221"/>
      <c r="LH22" s="221"/>
      <c r="LI22" s="221"/>
      <c r="LJ22" s="221"/>
      <c r="LK22" s="221"/>
      <c r="LL22" s="221"/>
      <c r="LM22" s="221"/>
      <c r="LN22" s="221"/>
      <c r="LO22" s="221"/>
      <c r="LP22" s="221"/>
      <c r="LQ22" s="221"/>
      <c r="LR22" s="221"/>
      <c r="LS22" s="221"/>
      <c r="LT22" s="221"/>
      <c r="LU22" s="221"/>
      <c r="LV22" s="221"/>
      <c r="LW22" s="221"/>
      <c r="LX22" s="221"/>
      <c r="LY22" s="221"/>
      <c r="LZ22" s="221"/>
      <c r="MA22" s="221"/>
      <c r="MB22" s="221"/>
      <c r="MC22" s="221"/>
      <c r="MD22" s="221"/>
      <c r="ME22" s="221"/>
      <c r="MF22" s="221"/>
      <c r="MG22" s="221"/>
      <c r="MH22" s="221"/>
      <c r="MI22" s="221"/>
      <c r="MJ22" s="221"/>
      <c r="MK22" s="221"/>
      <c r="ML22" s="221"/>
      <c r="MM22" s="221"/>
      <c r="MN22" s="221"/>
      <c r="MO22" s="221"/>
      <c r="MP22" s="221"/>
      <c r="MQ22" s="221"/>
      <c r="MR22" s="221"/>
      <c r="MS22" s="221"/>
      <c r="MT22" s="221"/>
      <c r="MU22" s="221"/>
      <c r="MV22" s="221"/>
      <c r="MW22" s="221"/>
      <c r="MX22" s="221"/>
      <c r="MY22" s="221"/>
      <c r="MZ22" s="221"/>
      <c r="NA22" s="221"/>
      <c r="NB22" s="221"/>
      <c r="NC22" s="221"/>
      <c r="ND22" s="221"/>
      <c r="NE22" s="221"/>
      <c r="NF22" s="221"/>
      <c r="NG22" s="221"/>
      <c r="NH22" s="221"/>
      <c r="NI22" s="221"/>
      <c r="NJ22" s="221"/>
      <c r="NK22" s="221"/>
      <c r="NL22" s="221"/>
      <c r="NM22" s="221"/>
      <c r="NN22" s="221"/>
      <c r="NO22" s="221"/>
      <c r="NP22" s="221"/>
      <c r="NQ22" s="221"/>
      <c r="NR22" s="221"/>
      <c r="NS22" s="221"/>
      <c r="NT22" s="221"/>
      <c r="NU22" s="221"/>
      <c r="NV22" s="221"/>
      <c r="NW22" s="221"/>
      <c r="NX22" s="221"/>
      <c r="NY22" s="221"/>
      <c r="NZ22" s="221"/>
      <c r="OA22" s="221"/>
      <c r="OB22" s="221"/>
      <c r="OC22" s="221"/>
      <c r="OD22" s="221"/>
      <c r="OE22" s="221"/>
      <c r="OF22" s="221"/>
      <c r="OG22" s="221"/>
      <c r="OH22" s="221"/>
      <c r="OI22" s="221"/>
      <c r="OJ22" s="221"/>
      <c r="OK22" s="221"/>
      <c r="OL22" s="221"/>
      <c r="OM22" s="221"/>
      <c r="ON22" s="221"/>
      <c r="OO22" s="221"/>
      <c r="OP22" s="221"/>
      <c r="OQ22" s="221"/>
      <c r="OR22" s="221"/>
      <c r="OS22" s="221"/>
      <c r="OT22" s="221"/>
      <c r="OU22" s="221"/>
      <c r="OV22" s="221"/>
      <c r="OW22" s="221"/>
      <c r="OX22" s="221"/>
      <c r="OY22" s="221"/>
      <c r="OZ22" s="221"/>
      <c r="PA22" s="221"/>
      <c r="PB22" s="221"/>
      <c r="PC22" s="221"/>
      <c r="PD22" s="221"/>
      <c r="PE22" s="221"/>
      <c r="PF22" s="221"/>
      <c r="PG22" s="221"/>
      <c r="PH22" s="221"/>
      <c r="PI22" s="221"/>
      <c r="PJ22" s="221"/>
      <c r="PK22" s="221"/>
      <c r="PL22" s="221"/>
      <c r="PM22" s="221"/>
      <c r="PN22" s="221"/>
      <c r="PO22" s="221"/>
      <c r="PP22" s="221"/>
      <c r="PQ22" s="221"/>
      <c r="PR22" s="221"/>
      <c r="PS22" s="221"/>
      <c r="PT22" s="221"/>
      <c r="PU22" s="221"/>
      <c r="PV22" s="221"/>
      <c r="PW22" s="221"/>
      <c r="PX22" s="221"/>
      <c r="PY22" s="221"/>
      <c r="PZ22" s="221"/>
      <c r="QA22" s="221"/>
      <c r="QB22" s="221"/>
      <c r="QC22" s="221"/>
      <c r="QD22" s="221"/>
      <c r="QE22" s="221"/>
      <c r="QF22" s="221"/>
      <c r="QG22" s="221"/>
      <c r="QH22" s="221"/>
      <c r="QI22" s="221"/>
      <c r="QJ22" s="221"/>
      <c r="QK22" s="221"/>
      <c r="QL22" s="221"/>
      <c r="QM22" s="221"/>
      <c r="QN22" s="221"/>
      <c r="QO22" s="221"/>
      <c r="QP22" s="221"/>
      <c r="QQ22" s="221"/>
      <c r="QR22" s="221"/>
      <c r="QS22" s="221"/>
      <c r="QT22" s="221"/>
      <c r="QU22" s="221"/>
      <c r="QV22" s="221"/>
      <c r="QW22" s="221"/>
      <c r="QX22" s="221"/>
      <c r="QY22" s="221"/>
      <c r="QZ22" s="221"/>
      <c r="RA22" s="221"/>
      <c r="RB22" s="221"/>
      <c r="RC22" s="221"/>
      <c r="RD22" s="221"/>
      <c r="RE22" s="221"/>
      <c r="RF22" s="221"/>
      <c r="RG22" s="221"/>
      <c r="RH22" s="221"/>
      <c r="RI22" s="221"/>
      <c r="RJ22" s="221"/>
      <c r="RK22" s="221"/>
      <c r="RL22" s="221"/>
      <c r="RM22" s="221"/>
      <c r="RN22" s="221"/>
      <c r="RO22" s="221"/>
      <c r="RP22" s="221"/>
      <c r="RQ22" s="221"/>
      <c r="RR22" s="221"/>
      <c r="RS22" s="221"/>
      <c r="RT22" s="221"/>
      <c r="RU22" s="221"/>
      <c r="RV22" s="221"/>
      <c r="RW22" s="221"/>
      <c r="RX22" s="221"/>
      <c r="RY22" s="221"/>
      <c r="RZ22" s="221"/>
      <c r="SA22" s="221"/>
      <c r="SB22" s="221"/>
      <c r="SC22" s="221"/>
      <c r="SD22" s="221"/>
      <c r="SE22" s="221"/>
      <c r="SF22" s="221"/>
      <c r="SG22" s="221"/>
      <c r="SH22" s="221"/>
      <c r="SI22" s="221"/>
      <c r="SJ22" s="221"/>
      <c r="SK22" s="221"/>
      <c r="SL22" s="221"/>
      <c r="SM22" s="221"/>
      <c r="SN22" s="221"/>
      <c r="SO22" s="221"/>
      <c r="SP22" s="221"/>
      <c r="SQ22" s="221"/>
      <c r="SR22" s="221"/>
      <c r="SS22" s="221"/>
      <c r="ST22" s="221"/>
      <c r="SU22" s="221"/>
      <c r="SV22" s="221"/>
      <c r="SW22" s="221"/>
      <c r="SX22" s="221"/>
      <c r="SY22" s="221"/>
      <c r="SZ22" s="221"/>
      <c r="TA22" s="221"/>
      <c r="TB22" s="221"/>
      <c r="TC22" s="221"/>
      <c r="TD22" s="221"/>
      <c r="TE22" s="221"/>
      <c r="TF22" s="221"/>
      <c r="TG22" s="221"/>
      <c r="TH22" s="221"/>
      <c r="TI22" s="221"/>
      <c r="TJ22" s="221"/>
      <c r="TK22" s="221"/>
      <c r="TL22" s="221"/>
      <c r="TM22" s="221"/>
      <c r="TN22" s="221"/>
      <c r="TO22" s="221"/>
      <c r="TP22" s="221"/>
      <c r="TQ22" s="221"/>
      <c r="TR22" s="221"/>
      <c r="TS22" s="221"/>
      <c r="TT22" s="221"/>
      <c r="TU22" s="221"/>
      <c r="TV22" s="221"/>
      <c r="TW22" s="221"/>
      <c r="TX22" s="221"/>
      <c r="TY22" s="221"/>
      <c r="TZ22" s="221"/>
      <c r="UA22" s="221"/>
      <c r="UB22" s="221"/>
      <c r="UC22" s="221"/>
      <c r="UD22" s="221"/>
      <c r="UE22" s="221"/>
      <c r="UF22" s="221"/>
      <c r="UG22" s="221"/>
      <c r="UH22" s="221"/>
      <c r="UI22" s="221"/>
      <c r="UJ22" s="221"/>
      <c r="UK22" s="221"/>
      <c r="UL22" s="221"/>
      <c r="UM22" s="221"/>
      <c r="UN22" s="221"/>
      <c r="UO22" s="221"/>
      <c r="UP22" s="221"/>
      <c r="UQ22" s="221"/>
      <c r="UR22" s="221"/>
      <c r="US22" s="221"/>
      <c r="UT22" s="221"/>
      <c r="UU22" s="221"/>
      <c r="UV22" s="221"/>
      <c r="UW22" s="221"/>
      <c r="UX22" s="221"/>
      <c r="UY22" s="221"/>
      <c r="UZ22" s="221"/>
      <c r="VA22" s="221"/>
      <c r="VB22" s="221"/>
      <c r="VC22" s="221"/>
      <c r="VD22" s="221"/>
      <c r="VE22" s="221"/>
      <c r="VF22" s="221"/>
      <c r="VG22" s="221"/>
      <c r="VH22" s="221"/>
      <c r="VI22" s="221"/>
      <c r="VJ22" s="221"/>
      <c r="VK22" s="221"/>
      <c r="VL22" s="221"/>
      <c r="VM22" s="221"/>
      <c r="VN22" s="221"/>
      <c r="VO22" s="221"/>
      <c r="VP22" s="221"/>
      <c r="VQ22" s="221"/>
      <c r="VR22" s="221"/>
      <c r="VS22" s="221"/>
      <c r="VT22" s="221"/>
      <c r="VU22" s="221"/>
      <c r="VV22" s="221"/>
      <c r="VW22" s="221"/>
      <c r="VX22" s="221"/>
      <c r="VY22" s="221"/>
      <c r="VZ22" s="221"/>
      <c r="WA22" s="221"/>
      <c r="WB22" s="221"/>
      <c r="WC22" s="221"/>
      <c r="WD22" s="221"/>
      <c r="WE22" s="221"/>
      <c r="WF22" s="221"/>
      <c r="WG22" s="221"/>
      <c r="WH22" s="221"/>
      <c r="WI22" s="221"/>
      <c r="WJ22" s="221"/>
      <c r="WK22" s="221"/>
      <c r="WL22" s="221"/>
      <c r="WM22" s="221"/>
      <c r="WN22" s="221"/>
      <c r="WO22" s="221"/>
      <c r="WP22" s="221"/>
      <c r="WQ22" s="221"/>
      <c r="WR22" s="221"/>
      <c r="WS22" s="221"/>
      <c r="WT22" s="221"/>
      <c r="WU22" s="221"/>
      <c r="WV22" s="221"/>
      <c r="WW22" s="221"/>
      <c r="WX22" s="221"/>
      <c r="WY22" s="221"/>
      <c r="WZ22" s="221"/>
      <c r="XA22" s="221"/>
      <c r="XB22" s="221"/>
      <c r="XC22" s="221"/>
      <c r="XD22" s="221"/>
      <c r="XE22" s="221"/>
      <c r="XF22" s="221"/>
      <c r="XG22" s="221"/>
      <c r="XH22" s="221"/>
      <c r="XI22" s="221"/>
      <c r="XJ22" s="221"/>
      <c r="XK22" s="221"/>
      <c r="XL22" s="221"/>
      <c r="XM22" s="221"/>
      <c r="XN22" s="221"/>
      <c r="XO22" s="221"/>
      <c r="XP22" s="221"/>
      <c r="XQ22" s="221"/>
      <c r="XR22" s="221"/>
      <c r="XS22" s="221"/>
      <c r="XT22" s="221"/>
      <c r="XU22" s="221"/>
      <c r="XV22" s="221"/>
      <c r="XW22" s="221"/>
      <c r="XX22" s="221"/>
      <c r="XY22" s="221"/>
      <c r="XZ22" s="221"/>
      <c r="YA22" s="221"/>
      <c r="YB22" s="221"/>
      <c r="YC22" s="221"/>
      <c r="YD22" s="221"/>
      <c r="YE22" s="221"/>
      <c r="YF22" s="221"/>
      <c r="YG22" s="221"/>
      <c r="YH22" s="221"/>
      <c r="YI22" s="221"/>
      <c r="YJ22" s="221"/>
      <c r="YK22" s="221"/>
      <c r="YL22" s="221"/>
      <c r="YM22" s="221"/>
      <c r="YN22" s="221"/>
      <c r="YO22" s="221"/>
      <c r="YP22" s="221"/>
      <c r="YQ22" s="221"/>
      <c r="YR22" s="221"/>
      <c r="YS22" s="221"/>
      <c r="YT22" s="221"/>
      <c r="YU22" s="221"/>
      <c r="YV22" s="221"/>
      <c r="YW22" s="221"/>
      <c r="YX22" s="221"/>
      <c r="YY22" s="221"/>
      <c r="YZ22" s="221"/>
      <c r="ZA22" s="221"/>
      <c r="ZB22" s="221"/>
      <c r="ZC22" s="221"/>
      <c r="ZD22" s="221"/>
      <c r="ZE22" s="221"/>
      <c r="ZF22" s="221"/>
      <c r="ZG22" s="221"/>
      <c r="ZH22" s="221"/>
      <c r="ZI22" s="221"/>
      <c r="ZJ22" s="221"/>
      <c r="ZK22" s="221"/>
      <c r="ZL22" s="221"/>
      <c r="ZM22" s="221"/>
      <c r="ZN22" s="221"/>
      <c r="ZO22" s="221"/>
      <c r="ZP22" s="221"/>
      <c r="ZQ22" s="221"/>
      <c r="ZR22" s="221"/>
      <c r="ZS22" s="221"/>
      <c r="ZT22" s="221"/>
      <c r="ZU22" s="221"/>
      <c r="ZV22" s="221"/>
      <c r="ZW22" s="221"/>
      <c r="ZX22" s="221"/>
      <c r="ZY22" s="221"/>
      <c r="ZZ22" s="221"/>
      <c r="AAA22" s="221"/>
      <c r="AAB22" s="221"/>
      <c r="AAC22" s="221"/>
      <c r="AAD22" s="221"/>
      <c r="AAE22" s="221"/>
      <c r="AAF22" s="221"/>
      <c r="AAG22" s="221"/>
      <c r="AAH22" s="221"/>
      <c r="AAI22" s="221"/>
      <c r="AAJ22" s="221"/>
      <c r="AAK22" s="221"/>
      <c r="AAL22" s="221"/>
      <c r="AAM22" s="221"/>
      <c r="AAN22" s="221"/>
      <c r="AAO22" s="221"/>
      <c r="AAP22" s="221"/>
      <c r="AAQ22" s="221"/>
      <c r="AAR22" s="221"/>
      <c r="AAS22" s="221"/>
      <c r="AAT22" s="221"/>
      <c r="AAU22" s="221"/>
      <c r="AAV22" s="221"/>
      <c r="AAW22" s="221"/>
      <c r="AAX22" s="221"/>
      <c r="AAY22" s="221"/>
      <c r="AAZ22" s="221"/>
      <c r="ABA22" s="221"/>
      <c r="ABB22" s="221"/>
      <c r="ABC22" s="221"/>
      <c r="ABD22" s="221"/>
      <c r="ABE22" s="221"/>
      <c r="ABF22" s="221"/>
      <c r="ABG22" s="221"/>
      <c r="ABH22" s="221"/>
      <c r="ABI22" s="221"/>
      <c r="ABJ22" s="221"/>
      <c r="ABK22" s="221"/>
      <c r="ABL22" s="221"/>
      <c r="ABM22" s="221"/>
      <c r="ABN22" s="221"/>
      <c r="ABO22" s="221"/>
      <c r="ABP22" s="221"/>
      <c r="ABQ22" s="221"/>
      <c r="ABR22" s="221"/>
      <c r="ABS22" s="221"/>
      <c r="ABT22" s="221"/>
      <c r="ABU22" s="221"/>
      <c r="ABV22" s="221"/>
      <c r="ABW22" s="221"/>
      <c r="ABX22" s="221"/>
      <c r="ABY22" s="221"/>
      <c r="ABZ22" s="221"/>
      <c r="ACA22" s="221"/>
      <c r="ACB22" s="221"/>
      <c r="ACC22" s="221"/>
      <c r="ACD22" s="221"/>
      <c r="ACE22" s="221"/>
      <c r="ACF22" s="221"/>
      <c r="ACG22" s="221"/>
      <c r="ACH22" s="221"/>
      <c r="ACI22" s="221"/>
      <c r="ACJ22" s="221"/>
      <c r="ACK22" s="221"/>
      <c r="ACL22" s="221"/>
      <c r="ACM22" s="221"/>
      <c r="ACN22" s="221"/>
      <c r="ACO22" s="221"/>
      <c r="ACP22" s="221"/>
      <c r="ACQ22" s="221"/>
      <c r="ACR22" s="221"/>
      <c r="ACS22" s="221"/>
      <c r="ACT22" s="221"/>
      <c r="ACU22" s="221"/>
      <c r="ACV22" s="221"/>
      <c r="ACW22" s="221"/>
      <c r="ACX22" s="221"/>
      <c r="ACY22" s="221"/>
      <c r="ACZ22" s="221"/>
      <c r="ADA22" s="221"/>
      <c r="ADB22" s="221"/>
      <c r="ADC22" s="221"/>
      <c r="ADD22" s="221"/>
      <c r="ADE22" s="221"/>
      <c r="ADF22" s="221"/>
      <c r="ADG22" s="221"/>
      <c r="ADH22" s="221"/>
      <c r="ADI22" s="221"/>
      <c r="ADJ22" s="221"/>
      <c r="ADK22" s="221"/>
      <c r="ADL22" s="221"/>
      <c r="ADM22" s="221"/>
      <c r="ADN22" s="221"/>
      <c r="ADO22" s="221"/>
      <c r="ADP22" s="221"/>
      <c r="ADQ22" s="221"/>
      <c r="ADR22" s="221"/>
      <c r="ADS22" s="221"/>
      <c r="ADT22" s="221"/>
      <c r="ADU22" s="221"/>
      <c r="ADV22" s="221"/>
      <c r="ADW22" s="221"/>
      <c r="ADX22" s="221"/>
      <c r="ADY22" s="221"/>
      <c r="ADZ22" s="221"/>
      <c r="AEA22" s="221"/>
      <c r="AEB22" s="221"/>
      <c r="AEC22" s="221"/>
      <c r="AED22" s="221"/>
      <c r="AEE22" s="221"/>
      <c r="AEF22" s="221"/>
      <c r="AEG22" s="221"/>
      <c r="AEH22" s="221"/>
      <c r="AEI22" s="221"/>
      <c r="AEJ22" s="221"/>
      <c r="AEK22" s="221"/>
      <c r="AEL22" s="221"/>
      <c r="AEM22" s="221"/>
      <c r="AEN22" s="221"/>
      <c r="AEO22" s="221"/>
      <c r="AEP22" s="221"/>
      <c r="AEQ22" s="221"/>
      <c r="AER22" s="221"/>
      <c r="AES22" s="221"/>
      <c r="AET22" s="221"/>
      <c r="AEU22" s="221"/>
      <c r="AEV22" s="221"/>
      <c r="AEW22" s="221"/>
      <c r="AEX22" s="221"/>
      <c r="AEY22" s="221"/>
      <c r="AEZ22" s="221"/>
      <c r="AFA22" s="221"/>
      <c r="AFB22" s="221"/>
      <c r="AFC22" s="221"/>
      <c r="AFD22" s="221"/>
      <c r="AFE22" s="221"/>
      <c r="AFF22" s="221"/>
      <c r="AFG22" s="221"/>
      <c r="AFH22" s="221"/>
      <c r="AFI22" s="221"/>
      <c r="AFJ22" s="221"/>
      <c r="AFK22" s="221"/>
      <c r="AFL22" s="221"/>
      <c r="AFM22" s="221"/>
      <c r="AFN22" s="221"/>
      <c r="AFO22" s="221"/>
      <c r="AFP22" s="221"/>
      <c r="AFQ22" s="221"/>
      <c r="AFR22" s="221"/>
      <c r="AFS22" s="221"/>
      <c r="AFT22" s="221"/>
      <c r="AFU22" s="221"/>
      <c r="AFV22" s="221"/>
      <c r="AFW22" s="221"/>
      <c r="AFX22" s="221"/>
      <c r="AFY22" s="221"/>
      <c r="AFZ22" s="221"/>
      <c r="AGA22" s="221"/>
      <c r="AGB22" s="221"/>
      <c r="AGC22" s="221"/>
      <c r="AGD22" s="221"/>
      <c r="AGE22" s="221"/>
      <c r="AGF22" s="221"/>
      <c r="AGG22" s="221"/>
      <c r="AGH22" s="221"/>
      <c r="AGI22" s="221"/>
      <c r="AGJ22" s="221"/>
      <c r="AGK22" s="221"/>
      <c r="AGL22" s="221"/>
      <c r="AGM22" s="221"/>
      <c r="AGN22" s="221"/>
      <c r="AGO22" s="221"/>
      <c r="AGP22" s="221"/>
      <c r="AGQ22" s="221"/>
      <c r="AGR22" s="221"/>
      <c r="AGS22" s="221"/>
      <c r="AGT22" s="221"/>
      <c r="AGU22" s="221"/>
      <c r="AGV22" s="221"/>
      <c r="AGW22" s="221"/>
      <c r="AGX22" s="221"/>
      <c r="AGY22" s="221"/>
      <c r="AGZ22" s="221"/>
      <c r="AHA22" s="221"/>
      <c r="AHB22" s="221"/>
      <c r="AHC22" s="221"/>
      <c r="AHD22" s="221"/>
      <c r="AHE22" s="221"/>
      <c r="AHF22" s="221"/>
      <c r="AHG22" s="221"/>
      <c r="AHH22" s="221"/>
      <c r="AHI22" s="221"/>
      <c r="AHJ22" s="221"/>
      <c r="AHK22" s="221"/>
      <c r="AHL22" s="221"/>
      <c r="AHM22" s="221"/>
      <c r="AHN22" s="221"/>
      <c r="AHO22" s="221"/>
      <c r="AHP22" s="221"/>
      <c r="AHQ22" s="221"/>
      <c r="AHR22" s="221"/>
      <c r="AHS22" s="221"/>
      <c r="AHT22" s="221"/>
      <c r="AHU22" s="221"/>
      <c r="AHV22" s="221"/>
      <c r="AHW22" s="221"/>
      <c r="AHX22" s="221"/>
      <c r="AHY22" s="221"/>
      <c r="AHZ22" s="221"/>
      <c r="AIA22" s="221"/>
      <c r="AIB22" s="221"/>
      <c r="AIC22" s="221"/>
      <c r="AID22" s="221"/>
      <c r="AIE22" s="221"/>
      <c r="AIF22" s="221"/>
      <c r="AIG22" s="221"/>
      <c r="AIH22" s="221"/>
      <c r="AII22" s="221"/>
      <c r="AIJ22" s="221"/>
      <c r="AIK22" s="221"/>
      <c r="AIL22" s="221"/>
      <c r="AIM22" s="221"/>
      <c r="AIN22" s="221"/>
      <c r="AIO22" s="221"/>
      <c r="AIP22" s="221"/>
      <c r="AIQ22" s="221"/>
      <c r="AIR22" s="221"/>
      <c r="AIS22" s="221"/>
      <c r="AIT22" s="221"/>
      <c r="AIU22" s="221"/>
      <c r="AIV22" s="221"/>
      <c r="AIW22" s="221"/>
      <c r="AIX22" s="221"/>
      <c r="AIY22" s="221"/>
      <c r="AIZ22" s="221"/>
      <c r="AJA22" s="221"/>
      <c r="AJB22" s="221"/>
      <c r="AJC22" s="221"/>
      <c r="AJD22" s="221"/>
      <c r="AJE22" s="221"/>
      <c r="AJF22" s="221"/>
      <c r="AJG22" s="221"/>
      <c r="AJH22" s="221"/>
      <c r="AJI22" s="221"/>
      <c r="AJJ22" s="221"/>
      <c r="AJK22" s="221"/>
      <c r="AJL22" s="221"/>
      <c r="AJM22" s="221"/>
      <c r="AJN22" s="221"/>
      <c r="AJO22" s="221"/>
      <c r="AJP22" s="221"/>
      <c r="AJQ22" s="221"/>
      <c r="AJR22" s="221"/>
      <c r="AJS22" s="221"/>
      <c r="AJT22" s="221"/>
      <c r="AJU22" s="221"/>
      <c r="AJV22" s="221"/>
      <c r="AJW22" s="221"/>
      <c r="AJX22" s="221"/>
      <c r="AJY22" s="221"/>
      <c r="AJZ22" s="221"/>
      <c r="AKA22" s="221"/>
      <c r="AKB22" s="221"/>
      <c r="AKC22" s="221"/>
      <c r="AKD22" s="221"/>
      <c r="AKE22" s="221"/>
      <c r="AKF22" s="221"/>
      <c r="AKG22" s="221"/>
      <c r="AKH22" s="221"/>
      <c r="AKI22" s="221"/>
      <c r="AKJ22" s="221"/>
      <c r="AKK22" s="221"/>
      <c r="AKL22" s="221"/>
      <c r="AKM22" s="221"/>
      <c r="AKN22" s="221"/>
      <c r="AKO22" s="221"/>
      <c r="AKP22" s="221"/>
      <c r="AKQ22" s="221"/>
      <c r="AKR22" s="221"/>
      <c r="AKS22" s="221"/>
      <c r="AKT22" s="221"/>
      <c r="AKU22" s="221"/>
      <c r="AKV22" s="221"/>
      <c r="AKW22" s="221"/>
      <c r="AKX22" s="221"/>
      <c r="AKY22" s="221"/>
      <c r="AKZ22" s="221"/>
      <c r="ALA22" s="221"/>
      <c r="ALB22" s="221"/>
      <c r="ALC22" s="221"/>
      <c r="ALD22" s="221"/>
      <c r="ALE22" s="221"/>
      <c r="ALF22" s="221"/>
      <c r="ALG22" s="221"/>
      <c r="ALH22" s="221"/>
      <c r="ALI22" s="221"/>
      <c r="ALJ22" s="221"/>
      <c r="ALK22" s="221"/>
      <c r="ALL22" s="221"/>
      <c r="ALM22" s="221"/>
      <c r="ALN22" s="221"/>
      <c r="ALO22" s="221"/>
      <c r="ALP22" s="221"/>
      <c r="ALQ22" s="221"/>
      <c r="ALR22" s="221"/>
      <c r="ALS22" s="221"/>
      <c r="ALT22" s="221"/>
      <c r="ALU22" s="221"/>
      <c r="ALV22" s="221"/>
      <c r="ALW22" s="221"/>
      <c r="ALX22" s="221"/>
      <c r="ALY22" s="221"/>
      <c r="ALZ22" s="221"/>
      <c r="AMA22" s="221"/>
      <c r="AMB22" s="221"/>
      <c r="AMC22" s="221"/>
      <c r="AMD22" s="221"/>
      <c r="AME22" s="221"/>
      <c r="AMF22" s="221"/>
      <c r="AMG22" s="221"/>
      <c r="AMH22" s="221"/>
      <c r="AMI22" s="221"/>
      <c r="AMJ22" s="221"/>
      <c r="AMK22" s="221"/>
      <c r="AML22" s="221"/>
      <c r="AMM22" s="221"/>
      <c r="AMN22" s="221"/>
      <c r="AMO22" s="221"/>
      <c r="AMP22" s="221"/>
      <c r="AMQ22" s="221"/>
      <c r="AMR22" s="221"/>
      <c r="AMS22" s="221"/>
      <c r="AMT22" s="221"/>
      <c r="AMU22" s="221"/>
      <c r="AMV22" s="221"/>
      <c r="AMW22" s="221"/>
      <c r="AMX22" s="221"/>
      <c r="AMY22" s="221"/>
      <c r="AMZ22" s="221"/>
      <c r="ANA22" s="221"/>
      <c r="ANB22" s="221"/>
      <c r="ANC22" s="221"/>
      <c r="AND22" s="221"/>
      <c r="ANE22" s="221"/>
      <c r="ANF22" s="221"/>
      <c r="ANG22" s="221"/>
      <c r="ANH22" s="221"/>
      <c r="ANI22" s="221"/>
      <c r="ANJ22" s="221"/>
      <c r="ANK22" s="221"/>
      <c r="ANL22" s="221"/>
      <c r="ANM22" s="221"/>
      <c r="ANN22" s="221"/>
      <c r="ANO22" s="221"/>
      <c r="ANP22" s="221"/>
      <c r="ANQ22" s="221"/>
      <c r="ANR22" s="221"/>
      <c r="ANS22" s="221"/>
      <c r="ANT22" s="221"/>
      <c r="ANU22" s="221"/>
      <c r="ANV22" s="221"/>
      <c r="ANW22" s="221"/>
      <c r="ANX22" s="221"/>
      <c r="ANY22" s="221"/>
      <c r="ANZ22" s="221"/>
      <c r="AOA22" s="221"/>
      <c r="AOB22" s="221"/>
      <c r="AOC22" s="221"/>
      <c r="AOD22" s="221"/>
      <c r="AOE22" s="221"/>
      <c r="AOF22" s="221"/>
      <c r="AOG22" s="221"/>
      <c r="AOH22" s="221"/>
      <c r="AOI22" s="221"/>
      <c r="AOJ22" s="221"/>
      <c r="AOK22" s="221"/>
      <c r="AOL22" s="221"/>
      <c r="AOM22" s="221"/>
      <c r="AON22" s="221"/>
      <c r="AOO22" s="221"/>
      <c r="AOP22" s="221"/>
      <c r="AOQ22" s="221"/>
      <c r="AOR22" s="221"/>
      <c r="AOS22" s="221"/>
      <c r="AOT22" s="221"/>
      <c r="AOU22" s="221"/>
      <c r="AOV22" s="221"/>
      <c r="AOW22" s="221"/>
      <c r="AOX22" s="221"/>
      <c r="AOY22" s="221"/>
      <c r="AOZ22" s="221"/>
      <c r="APA22" s="221"/>
      <c r="APB22" s="221"/>
      <c r="APC22" s="221"/>
      <c r="APD22" s="221"/>
      <c r="APE22" s="221"/>
      <c r="APF22" s="221"/>
      <c r="APG22" s="221"/>
      <c r="APH22" s="221"/>
      <c r="API22" s="221"/>
      <c r="APJ22" s="221"/>
      <c r="APK22" s="221"/>
      <c r="APL22" s="221"/>
      <c r="APM22" s="221"/>
      <c r="APN22" s="221"/>
      <c r="APO22" s="221"/>
      <c r="APP22" s="221"/>
      <c r="APQ22" s="221"/>
      <c r="APR22" s="221"/>
      <c r="APS22" s="221"/>
      <c r="APT22" s="221"/>
      <c r="APU22" s="221"/>
      <c r="APV22" s="221"/>
      <c r="APW22" s="221"/>
      <c r="APX22" s="221"/>
      <c r="APY22" s="221"/>
      <c r="APZ22" s="221"/>
      <c r="AQA22" s="221"/>
      <c r="AQB22" s="221"/>
      <c r="AQC22" s="221"/>
      <c r="AQD22" s="221"/>
      <c r="AQE22" s="221"/>
      <c r="AQF22" s="221"/>
      <c r="AQG22" s="221"/>
      <c r="AQH22" s="221"/>
      <c r="AQI22" s="221"/>
      <c r="AQJ22" s="221"/>
      <c r="AQK22" s="221"/>
      <c r="AQL22" s="221"/>
      <c r="AQM22" s="221"/>
      <c r="AQN22" s="221"/>
      <c r="AQO22" s="221"/>
      <c r="AQP22" s="221"/>
      <c r="AQQ22" s="221"/>
      <c r="AQR22" s="221"/>
      <c r="AQS22" s="221"/>
      <c r="AQT22" s="221"/>
      <c r="AQU22" s="221"/>
      <c r="AQV22" s="221"/>
      <c r="AQW22" s="221"/>
      <c r="AQX22" s="221"/>
      <c r="AQY22" s="221"/>
      <c r="AQZ22" s="221"/>
      <c r="ARA22" s="221"/>
      <c r="ARB22" s="221"/>
      <c r="ARC22" s="221"/>
      <c r="ARD22" s="221"/>
      <c r="ARE22" s="221"/>
      <c r="ARF22" s="221"/>
      <c r="ARG22" s="221"/>
      <c r="ARH22" s="221"/>
      <c r="ARI22" s="221"/>
      <c r="ARJ22" s="221"/>
      <c r="ARK22" s="221"/>
      <c r="ARL22" s="221"/>
      <c r="ARM22" s="221"/>
      <c r="ARN22" s="221"/>
      <c r="ARO22" s="221"/>
      <c r="ARP22" s="221"/>
      <c r="ARQ22" s="221"/>
      <c r="ARR22" s="221"/>
      <c r="ARS22" s="221"/>
      <c r="ART22" s="221"/>
      <c r="ARU22" s="221"/>
      <c r="ARV22" s="221"/>
      <c r="ARW22" s="221"/>
      <c r="ARX22" s="221"/>
      <c r="ARY22" s="221"/>
      <c r="ARZ22" s="221"/>
      <c r="ASA22" s="221"/>
      <c r="ASB22" s="221"/>
      <c r="ASC22" s="221"/>
      <c r="ASD22" s="221"/>
      <c r="ASE22" s="221"/>
      <c r="ASF22" s="221"/>
      <c r="ASG22" s="221"/>
      <c r="ASH22" s="221"/>
      <c r="ASI22" s="221"/>
      <c r="ASJ22" s="221"/>
      <c r="ASK22" s="221"/>
      <c r="ASL22" s="221"/>
      <c r="ASM22" s="221"/>
      <c r="ASN22" s="221"/>
      <c r="ASO22" s="221"/>
      <c r="ASP22" s="221"/>
      <c r="ASQ22" s="221"/>
      <c r="ASR22" s="221"/>
      <c r="ASS22" s="221"/>
      <c r="AST22" s="221"/>
      <c r="ASU22" s="221"/>
      <c r="ASV22" s="221"/>
      <c r="ASW22" s="221"/>
      <c r="ASX22" s="221"/>
      <c r="ASY22" s="221"/>
      <c r="ASZ22" s="221"/>
      <c r="ATA22" s="221"/>
      <c r="ATB22" s="221"/>
      <c r="ATC22" s="221"/>
      <c r="ATD22" s="221"/>
      <c r="ATE22" s="221"/>
      <c r="ATF22" s="221"/>
      <c r="ATG22" s="221"/>
      <c r="ATH22" s="221"/>
      <c r="ATI22" s="221"/>
      <c r="ATJ22" s="221"/>
      <c r="ATK22" s="221"/>
      <c r="ATL22" s="221"/>
      <c r="ATM22" s="221"/>
      <c r="ATN22" s="221"/>
      <c r="ATO22" s="221"/>
      <c r="ATP22" s="221"/>
      <c r="ATQ22" s="221"/>
      <c r="ATR22" s="221"/>
      <c r="ATS22" s="221"/>
      <c r="ATT22" s="221"/>
      <c r="ATU22" s="221"/>
      <c r="ATV22" s="221"/>
      <c r="ATW22" s="221"/>
      <c r="ATX22" s="221"/>
      <c r="ATY22" s="221"/>
      <c r="ATZ22" s="221"/>
      <c r="AUA22" s="221"/>
      <c r="AUB22" s="221"/>
      <c r="AUC22" s="221"/>
      <c r="AUD22" s="221"/>
      <c r="AUE22" s="221"/>
      <c r="AUF22" s="221"/>
      <c r="AUG22" s="221"/>
      <c r="AUH22" s="221"/>
      <c r="AUI22" s="221"/>
      <c r="AUJ22" s="221"/>
      <c r="AUK22" s="221"/>
      <c r="AUL22" s="221"/>
      <c r="AUM22" s="221"/>
      <c r="AUN22" s="221"/>
      <c r="AUO22" s="221"/>
      <c r="AUP22" s="221"/>
      <c r="AUQ22" s="221"/>
      <c r="AUR22" s="221"/>
      <c r="AUS22" s="221"/>
      <c r="AUT22" s="221"/>
      <c r="AUU22" s="221"/>
      <c r="AUV22" s="221"/>
      <c r="AUW22" s="221"/>
      <c r="AUX22" s="221"/>
      <c r="AUY22" s="221"/>
      <c r="AUZ22" s="221"/>
      <c r="AVA22" s="221"/>
      <c r="AVB22" s="221"/>
      <c r="AVC22" s="221"/>
      <c r="AVD22" s="221"/>
      <c r="AVE22" s="221"/>
      <c r="AVF22" s="221"/>
      <c r="AVG22" s="221"/>
      <c r="AVH22" s="221"/>
      <c r="AVI22" s="221"/>
      <c r="AVJ22" s="221"/>
      <c r="AVK22" s="221"/>
      <c r="AVL22" s="221"/>
      <c r="AVM22" s="221"/>
      <c r="AVN22" s="221"/>
      <c r="AVO22" s="221"/>
      <c r="AVP22" s="221"/>
      <c r="AVQ22" s="221"/>
      <c r="AVR22" s="221"/>
      <c r="AVS22" s="221"/>
      <c r="AVT22" s="221"/>
      <c r="AVU22" s="221"/>
      <c r="AVV22" s="221"/>
      <c r="AVW22" s="221"/>
      <c r="AVX22" s="221"/>
      <c r="AVY22" s="221"/>
      <c r="AVZ22" s="221"/>
      <c r="AWA22" s="221"/>
      <c r="AWB22" s="221"/>
      <c r="AWC22" s="221"/>
      <c r="AWD22" s="221"/>
      <c r="AWE22" s="221"/>
      <c r="AWF22" s="221"/>
      <c r="AWG22" s="221"/>
      <c r="AWH22" s="221"/>
      <c r="AWI22" s="221"/>
      <c r="AWJ22" s="221"/>
      <c r="AWK22" s="221"/>
      <c r="AWL22" s="221"/>
      <c r="AWM22" s="221"/>
      <c r="AWN22" s="221"/>
      <c r="AWO22" s="221"/>
      <c r="AWP22" s="221"/>
      <c r="AWQ22" s="221"/>
      <c r="AWR22" s="221"/>
      <c r="AWS22" s="221"/>
      <c r="AWT22" s="221"/>
      <c r="AWU22" s="221"/>
      <c r="AWV22" s="221"/>
      <c r="AWW22" s="221"/>
      <c r="AWX22" s="221"/>
      <c r="AWY22" s="221"/>
      <c r="AWZ22" s="221"/>
      <c r="AXA22" s="221"/>
      <c r="AXB22" s="221"/>
      <c r="AXC22" s="221"/>
      <c r="AXD22" s="221"/>
      <c r="AXE22" s="221"/>
      <c r="AXF22" s="221"/>
      <c r="AXG22" s="221"/>
      <c r="AXH22" s="221"/>
      <c r="AXI22" s="221"/>
      <c r="AXJ22" s="221"/>
      <c r="AXK22" s="221"/>
      <c r="AXL22" s="221"/>
      <c r="AXM22" s="221"/>
      <c r="AXN22" s="221"/>
      <c r="AXO22" s="221"/>
      <c r="AXP22" s="221"/>
      <c r="AXQ22" s="221"/>
      <c r="AXR22" s="221"/>
      <c r="AXS22" s="221"/>
      <c r="AXT22" s="221"/>
      <c r="AXU22" s="221"/>
      <c r="AXV22" s="221"/>
      <c r="AXW22" s="221"/>
      <c r="AXX22" s="221"/>
      <c r="AXY22" s="221"/>
      <c r="AXZ22" s="221"/>
      <c r="AYA22" s="221"/>
      <c r="AYB22" s="221"/>
      <c r="AYC22" s="221"/>
      <c r="AYD22" s="221"/>
      <c r="AYE22" s="221"/>
      <c r="AYF22" s="221"/>
      <c r="AYG22" s="221"/>
      <c r="AYH22" s="221"/>
      <c r="AYI22" s="221"/>
      <c r="AYJ22" s="221"/>
      <c r="AYK22" s="221"/>
      <c r="AYL22" s="221"/>
      <c r="AYM22" s="221"/>
      <c r="AYN22" s="221"/>
      <c r="AYO22" s="221"/>
      <c r="AYP22" s="221"/>
      <c r="AYQ22" s="221"/>
      <c r="AYR22" s="221"/>
      <c r="AYS22" s="221"/>
      <c r="AYT22" s="221"/>
      <c r="AYU22" s="221"/>
      <c r="AYV22" s="221"/>
      <c r="AYW22" s="221"/>
      <c r="AYX22" s="221"/>
      <c r="AYY22" s="221"/>
      <c r="AYZ22" s="221"/>
      <c r="AZA22" s="221"/>
      <c r="AZB22" s="221"/>
      <c r="AZC22" s="221"/>
      <c r="AZD22" s="221"/>
      <c r="AZE22" s="221"/>
      <c r="AZF22" s="221"/>
      <c r="AZG22" s="221"/>
      <c r="AZH22" s="221"/>
      <c r="AZI22" s="221"/>
      <c r="AZJ22" s="221"/>
      <c r="AZK22" s="221"/>
      <c r="AZL22" s="221"/>
      <c r="AZM22" s="221"/>
      <c r="AZN22" s="221"/>
      <c r="AZO22" s="221"/>
      <c r="AZP22" s="221"/>
      <c r="AZQ22" s="221"/>
      <c r="AZR22" s="221"/>
      <c r="AZS22" s="221"/>
      <c r="AZT22" s="221"/>
      <c r="AZU22" s="221"/>
      <c r="AZV22" s="221"/>
      <c r="AZW22" s="221"/>
      <c r="AZX22" s="221"/>
      <c r="AZY22" s="221"/>
      <c r="AZZ22" s="221"/>
      <c r="BAA22" s="221"/>
      <c r="BAB22" s="221"/>
      <c r="BAC22" s="221"/>
      <c r="BAD22" s="221"/>
      <c r="BAE22" s="221"/>
      <c r="BAF22" s="221"/>
      <c r="BAG22" s="221"/>
      <c r="BAH22" s="221"/>
      <c r="BAI22" s="221"/>
      <c r="BAJ22" s="221"/>
      <c r="BAK22" s="221"/>
      <c r="BAL22" s="221"/>
      <c r="BAM22" s="221"/>
      <c r="BAN22" s="221"/>
      <c r="BAO22" s="221"/>
      <c r="BAP22" s="221"/>
      <c r="BAQ22" s="221"/>
      <c r="BAR22" s="221"/>
      <c r="BAS22" s="221"/>
      <c r="BAT22" s="221"/>
      <c r="BAU22" s="221"/>
      <c r="BAV22" s="221"/>
      <c r="BAW22" s="221"/>
      <c r="BAX22" s="221"/>
      <c r="BAY22" s="221"/>
      <c r="BAZ22" s="221"/>
      <c r="BBA22" s="221"/>
      <c r="BBB22" s="221"/>
      <c r="BBC22" s="221"/>
      <c r="BBD22" s="221"/>
      <c r="BBE22" s="221"/>
      <c r="BBF22" s="221"/>
      <c r="BBG22" s="221"/>
      <c r="BBH22" s="221"/>
      <c r="BBI22" s="221"/>
      <c r="BBJ22" s="221"/>
      <c r="BBK22" s="221"/>
      <c r="BBL22" s="221"/>
      <c r="BBM22" s="221"/>
      <c r="BBN22" s="221"/>
      <c r="BBO22" s="221"/>
      <c r="BBP22" s="221"/>
      <c r="BBQ22" s="221"/>
      <c r="BBR22" s="221"/>
      <c r="BBS22" s="221"/>
      <c r="BBT22" s="221"/>
      <c r="BBU22" s="221"/>
      <c r="BBV22" s="221"/>
      <c r="BBW22" s="221"/>
      <c r="BBX22" s="221"/>
      <c r="BBY22" s="221"/>
      <c r="BBZ22" s="221"/>
      <c r="BCA22" s="221"/>
      <c r="BCB22" s="221"/>
      <c r="BCC22" s="221"/>
      <c r="BCD22" s="221"/>
      <c r="BCE22" s="221"/>
      <c r="BCF22" s="221"/>
      <c r="BCG22" s="221"/>
      <c r="BCH22" s="221"/>
      <c r="BCI22" s="221"/>
      <c r="BCJ22" s="221"/>
      <c r="BCK22" s="221"/>
      <c r="BCL22" s="221"/>
      <c r="BCM22" s="221"/>
      <c r="BCN22" s="221"/>
      <c r="BCO22" s="221"/>
      <c r="BCP22" s="221"/>
      <c r="BCQ22" s="221"/>
      <c r="BCR22" s="221"/>
      <c r="BCS22" s="221"/>
      <c r="BCT22" s="221"/>
      <c r="BCU22" s="221"/>
      <c r="BCV22" s="221"/>
      <c r="BCW22" s="221"/>
      <c r="BCX22" s="221"/>
      <c r="BCY22" s="221"/>
      <c r="BCZ22" s="221"/>
      <c r="BDA22" s="221"/>
      <c r="BDB22" s="221"/>
      <c r="BDC22" s="221"/>
      <c r="BDD22" s="221"/>
      <c r="BDE22" s="221"/>
      <c r="BDF22" s="221"/>
      <c r="BDG22" s="221"/>
      <c r="BDH22" s="221"/>
      <c r="BDI22" s="221"/>
      <c r="BDJ22" s="221"/>
      <c r="BDK22" s="221"/>
      <c r="BDL22" s="221"/>
      <c r="BDM22" s="221"/>
      <c r="BDN22" s="221"/>
      <c r="BDO22" s="221"/>
      <c r="BDP22" s="221"/>
      <c r="BDQ22" s="221"/>
      <c r="BDR22" s="221"/>
      <c r="BDS22" s="221"/>
      <c r="BDT22" s="221"/>
      <c r="BDU22" s="221"/>
      <c r="BDV22" s="221"/>
      <c r="BDW22" s="221"/>
      <c r="BDX22" s="221"/>
      <c r="BDY22" s="221"/>
      <c r="BDZ22" s="221"/>
      <c r="BEA22" s="221"/>
      <c r="BEB22" s="221"/>
      <c r="BEC22" s="221"/>
      <c r="BED22" s="221"/>
      <c r="BEE22" s="221"/>
      <c r="BEF22" s="221"/>
      <c r="BEG22" s="221"/>
      <c r="BEH22" s="221"/>
      <c r="BEI22" s="221"/>
      <c r="BEJ22" s="221"/>
      <c r="BEK22" s="221"/>
      <c r="BEL22" s="221"/>
      <c r="BEM22" s="221"/>
      <c r="BEN22" s="221"/>
      <c r="BEO22" s="221"/>
      <c r="BEP22" s="221"/>
      <c r="BEQ22" s="221"/>
      <c r="BER22" s="221"/>
      <c r="BES22" s="221"/>
      <c r="BET22" s="221"/>
      <c r="BEU22" s="221"/>
      <c r="BEV22" s="221"/>
      <c r="BEW22" s="221"/>
      <c r="BEX22" s="221"/>
      <c r="BEY22" s="221"/>
      <c r="BEZ22" s="221"/>
      <c r="BFA22" s="221"/>
      <c r="BFB22" s="221"/>
      <c r="BFC22" s="221"/>
      <c r="BFD22" s="221"/>
      <c r="BFE22" s="221"/>
      <c r="BFF22" s="221"/>
      <c r="BFG22" s="221"/>
      <c r="BFH22" s="221"/>
      <c r="BFI22" s="221"/>
      <c r="BFJ22" s="221"/>
      <c r="BFK22" s="221"/>
      <c r="BFL22" s="221"/>
      <c r="BFM22" s="221"/>
      <c r="BFN22" s="221"/>
      <c r="BFO22" s="221"/>
      <c r="BFP22" s="221"/>
      <c r="BFQ22" s="221"/>
      <c r="BFR22" s="221"/>
      <c r="BFS22" s="221"/>
      <c r="BFT22" s="221"/>
      <c r="BFU22" s="221"/>
      <c r="BFV22" s="221"/>
      <c r="BFW22" s="221"/>
      <c r="BFX22" s="221"/>
      <c r="BFY22" s="221"/>
      <c r="BFZ22" s="221"/>
      <c r="BGA22" s="221"/>
      <c r="BGB22" s="221"/>
      <c r="BGC22" s="221"/>
      <c r="BGD22" s="221"/>
      <c r="BGE22" s="221"/>
      <c r="BGF22" s="221"/>
      <c r="BGG22" s="221"/>
      <c r="BGH22" s="221"/>
      <c r="BGI22" s="221"/>
      <c r="BGJ22" s="221"/>
      <c r="BGK22" s="221"/>
      <c r="BGL22" s="221"/>
      <c r="BGM22" s="221"/>
      <c r="BGN22" s="221"/>
      <c r="BGO22" s="221"/>
      <c r="BGP22" s="221"/>
      <c r="BGQ22" s="221"/>
      <c r="BGR22" s="221"/>
      <c r="BGS22" s="221"/>
      <c r="BGT22" s="221"/>
      <c r="BGU22" s="221"/>
      <c r="BGV22" s="221"/>
      <c r="BGW22" s="221"/>
      <c r="BGX22" s="221"/>
      <c r="BGY22" s="221"/>
      <c r="BGZ22" s="221"/>
      <c r="BHA22" s="221"/>
      <c r="BHB22" s="221"/>
      <c r="BHC22" s="221"/>
      <c r="BHD22" s="221"/>
      <c r="BHE22" s="221"/>
      <c r="BHF22" s="221"/>
      <c r="BHG22" s="221"/>
      <c r="BHH22" s="221"/>
      <c r="BHI22" s="221"/>
      <c r="BHJ22" s="221"/>
      <c r="BHK22" s="221"/>
      <c r="BHL22" s="221"/>
      <c r="BHM22" s="221"/>
      <c r="BHN22" s="221"/>
      <c r="BHO22" s="221"/>
      <c r="BHP22" s="221"/>
      <c r="BHQ22" s="221"/>
      <c r="BHR22" s="221"/>
      <c r="BHS22" s="221"/>
      <c r="BHT22" s="221"/>
      <c r="BHU22" s="221"/>
      <c r="BHV22" s="221"/>
      <c r="BHW22" s="221"/>
      <c r="BHX22" s="221"/>
      <c r="BHY22" s="221"/>
      <c r="BHZ22" s="221"/>
      <c r="BIA22" s="221"/>
      <c r="BIB22" s="221"/>
      <c r="BIC22" s="221"/>
      <c r="BID22" s="221"/>
      <c r="BIE22" s="221"/>
      <c r="BIF22" s="221"/>
      <c r="BIG22" s="221"/>
      <c r="BIH22" s="221"/>
      <c r="BII22" s="221"/>
      <c r="BIJ22" s="221"/>
      <c r="BIK22" s="221"/>
      <c r="BIL22" s="221"/>
      <c r="BIM22" s="221"/>
      <c r="BIN22" s="221"/>
      <c r="BIO22" s="221"/>
      <c r="BIP22" s="221"/>
      <c r="BIQ22" s="221"/>
      <c r="BIR22" s="221"/>
      <c r="BIS22" s="221"/>
      <c r="BIT22" s="221"/>
      <c r="BIU22" s="221"/>
      <c r="BIV22" s="221"/>
      <c r="BIW22" s="221"/>
      <c r="BIX22" s="221"/>
      <c r="BIY22" s="221"/>
      <c r="BIZ22" s="221"/>
      <c r="BJA22" s="221"/>
      <c r="BJB22" s="221"/>
      <c r="BJC22" s="221"/>
      <c r="BJD22" s="221"/>
      <c r="BJE22" s="221"/>
      <c r="BJF22" s="221"/>
      <c r="BJG22" s="221"/>
      <c r="BJH22" s="221"/>
      <c r="BJI22" s="221"/>
      <c r="BJJ22" s="221"/>
      <c r="BJK22" s="221"/>
      <c r="BJL22" s="221"/>
      <c r="BJM22" s="221"/>
      <c r="BJN22" s="221"/>
      <c r="BJO22" s="221"/>
      <c r="BJP22" s="221"/>
      <c r="BJQ22" s="221"/>
      <c r="BJR22" s="221"/>
      <c r="BJS22" s="221"/>
      <c r="BJT22" s="221"/>
      <c r="BJU22" s="221"/>
      <c r="BJV22" s="221"/>
      <c r="BJW22" s="221"/>
      <c r="BJX22" s="221"/>
    </row>
    <row r="23" spans="1:1636" s="221" customFormat="1" ht="21.9" customHeight="1" x14ac:dyDescent="0.25">
      <c r="A23" s="310">
        <v>9</v>
      </c>
      <c r="B23" s="308">
        <v>6153748</v>
      </c>
      <c r="C23" s="306" t="s">
        <v>310</v>
      </c>
      <c r="D23" s="232">
        <v>111</v>
      </c>
      <c r="E23" s="233" t="s">
        <v>11</v>
      </c>
      <c r="F23" s="239">
        <v>8000000</v>
      </c>
      <c r="G23" s="239">
        <v>8000000</v>
      </c>
      <c r="H23" s="239">
        <v>8000000</v>
      </c>
      <c r="I23" s="239">
        <v>8000000</v>
      </c>
      <c r="J23" s="239">
        <v>8000000</v>
      </c>
      <c r="K23" s="239">
        <v>8000000</v>
      </c>
      <c r="L23" s="239">
        <v>8000000</v>
      </c>
      <c r="M23" s="239">
        <v>8000000</v>
      </c>
      <c r="N23" s="239">
        <v>8000000</v>
      </c>
      <c r="O23" s="239">
        <v>8000000</v>
      </c>
      <c r="P23" s="239">
        <v>8000000</v>
      </c>
      <c r="Q23" s="239">
        <v>8000000</v>
      </c>
      <c r="R23" s="239">
        <f t="shared" si="0"/>
        <v>96000000</v>
      </c>
      <c r="S23" s="241" cm="1">
        <f t="array" ref="S23">SUM((F23:Q23)/12)</f>
        <v>8000000.0000000009</v>
      </c>
      <c r="T23" s="240">
        <v>108000000</v>
      </c>
      <c r="U23" s="237"/>
      <c r="V23" s="219"/>
      <c r="W23" s="219"/>
      <c r="X23" s="219"/>
      <c r="Y23" s="219"/>
      <c r="Z23" s="219"/>
      <c r="AA23" s="219"/>
      <c r="AB23" s="219"/>
      <c r="AC23" s="219"/>
      <c r="AD23" s="219"/>
      <c r="AE23" s="219"/>
      <c r="AF23" s="219"/>
      <c r="AG23" s="219"/>
      <c r="AH23" s="219"/>
      <c r="AI23" s="219"/>
      <c r="AJ23" s="219"/>
      <c r="AK23" s="219"/>
      <c r="AL23" s="219"/>
      <c r="AM23" s="219"/>
      <c r="AN23" s="219"/>
      <c r="AO23" s="219"/>
      <c r="AP23" s="219"/>
      <c r="AQ23" s="219"/>
      <c r="AR23" s="219"/>
      <c r="AS23" s="219"/>
      <c r="AT23" s="219"/>
      <c r="AU23" s="219"/>
      <c r="AV23" s="219"/>
      <c r="AW23" s="219"/>
      <c r="AX23" s="219"/>
      <c r="AY23" s="219"/>
      <c r="AZ23" s="219"/>
      <c r="BA23" s="219"/>
      <c r="BB23" s="219"/>
      <c r="BC23" s="219"/>
      <c r="BD23" s="219"/>
      <c r="BE23" s="219"/>
      <c r="BF23" s="219"/>
      <c r="BG23" s="219"/>
      <c r="BH23" s="219"/>
      <c r="BI23" s="219"/>
      <c r="BJ23" s="219"/>
      <c r="BK23" s="219"/>
      <c r="BL23" s="219"/>
      <c r="BM23" s="219"/>
      <c r="BN23" s="219"/>
      <c r="BO23" s="219"/>
      <c r="BP23" s="219"/>
      <c r="BQ23" s="219"/>
      <c r="BR23" s="219"/>
      <c r="BS23" s="219"/>
      <c r="BT23" s="219"/>
      <c r="BU23" s="219"/>
      <c r="BV23" s="219"/>
      <c r="BW23" s="219"/>
      <c r="BX23" s="219"/>
      <c r="BY23" s="219"/>
      <c r="BZ23" s="219"/>
      <c r="CA23" s="219"/>
      <c r="CB23" s="219"/>
      <c r="CC23" s="219"/>
      <c r="CD23" s="219"/>
      <c r="CE23" s="219"/>
      <c r="CF23" s="219"/>
      <c r="CG23" s="219"/>
      <c r="CH23" s="219"/>
      <c r="CI23" s="219"/>
      <c r="CJ23" s="219"/>
      <c r="CK23" s="219"/>
      <c r="CL23" s="219"/>
      <c r="CM23" s="219"/>
      <c r="CN23" s="219"/>
      <c r="CO23" s="219"/>
      <c r="CP23" s="219"/>
      <c r="CQ23" s="219"/>
      <c r="CR23" s="219"/>
      <c r="CS23" s="219"/>
      <c r="CT23" s="219"/>
      <c r="CU23" s="219"/>
      <c r="CV23" s="219"/>
      <c r="CW23" s="219"/>
      <c r="CX23" s="219"/>
      <c r="CY23" s="219"/>
      <c r="CZ23" s="219"/>
      <c r="DA23" s="219"/>
      <c r="DB23" s="219"/>
      <c r="DC23" s="219"/>
      <c r="DD23" s="219"/>
      <c r="DE23" s="219"/>
      <c r="DF23" s="219"/>
      <c r="DG23" s="219"/>
      <c r="DH23" s="219"/>
      <c r="DI23" s="219"/>
      <c r="DJ23" s="219"/>
      <c r="DK23" s="219"/>
      <c r="DL23" s="219"/>
      <c r="DM23" s="219"/>
      <c r="DN23" s="219"/>
      <c r="DO23" s="219"/>
      <c r="DP23" s="219"/>
      <c r="DQ23" s="219"/>
      <c r="DR23" s="219"/>
      <c r="DS23" s="219"/>
      <c r="DT23" s="219"/>
      <c r="DU23" s="219"/>
      <c r="DV23" s="219"/>
      <c r="DW23" s="219"/>
      <c r="DX23" s="219"/>
      <c r="DY23" s="219"/>
      <c r="DZ23" s="219"/>
      <c r="EA23" s="219"/>
      <c r="EB23" s="219"/>
      <c r="EC23" s="219"/>
      <c r="ED23" s="219"/>
      <c r="EE23" s="219"/>
      <c r="EF23" s="219"/>
      <c r="EG23" s="219"/>
      <c r="EH23" s="219"/>
      <c r="EI23" s="219"/>
      <c r="EJ23" s="219"/>
      <c r="EK23" s="219"/>
      <c r="EL23" s="219"/>
      <c r="EM23" s="219"/>
      <c r="EN23" s="219"/>
      <c r="EO23" s="219"/>
      <c r="EP23" s="219"/>
      <c r="EQ23" s="219"/>
      <c r="ER23" s="219"/>
      <c r="ES23" s="219"/>
      <c r="ET23" s="219"/>
      <c r="EU23" s="219"/>
      <c r="EV23" s="219"/>
      <c r="EW23" s="219"/>
      <c r="EX23" s="219"/>
      <c r="EY23" s="219"/>
      <c r="EZ23" s="219"/>
      <c r="FA23" s="219"/>
      <c r="FB23" s="219"/>
      <c r="FC23" s="219"/>
      <c r="FD23" s="219"/>
      <c r="FE23" s="219"/>
      <c r="FF23" s="219"/>
      <c r="FG23" s="219"/>
      <c r="FH23" s="219"/>
      <c r="FI23" s="219"/>
      <c r="FJ23" s="219"/>
      <c r="FK23" s="219"/>
      <c r="FL23" s="219"/>
      <c r="FM23" s="219"/>
      <c r="FN23" s="219"/>
      <c r="FO23" s="219"/>
      <c r="FP23" s="219"/>
      <c r="FQ23" s="219"/>
      <c r="FR23" s="219"/>
      <c r="FS23" s="219"/>
      <c r="FT23" s="219"/>
      <c r="FU23" s="219"/>
      <c r="FV23" s="219"/>
      <c r="FW23" s="219"/>
      <c r="FX23" s="219"/>
      <c r="FY23" s="219"/>
      <c r="FZ23" s="219"/>
      <c r="GA23" s="219"/>
      <c r="GB23" s="219"/>
      <c r="GC23" s="219"/>
      <c r="GD23" s="219"/>
      <c r="GE23" s="219"/>
      <c r="GF23" s="219"/>
      <c r="GG23" s="219"/>
      <c r="GH23" s="219"/>
      <c r="GI23" s="219"/>
      <c r="GJ23" s="219"/>
      <c r="GK23" s="219"/>
      <c r="GL23" s="219"/>
      <c r="GM23" s="219"/>
      <c r="GN23" s="219"/>
      <c r="GO23" s="219"/>
      <c r="GP23" s="219"/>
      <c r="GQ23" s="219"/>
      <c r="GR23" s="219"/>
      <c r="GS23" s="219"/>
      <c r="GT23" s="219"/>
      <c r="GU23" s="219"/>
      <c r="GV23" s="219"/>
      <c r="GW23" s="219"/>
      <c r="GX23" s="219"/>
      <c r="GY23" s="219"/>
      <c r="GZ23" s="219"/>
      <c r="HA23" s="219"/>
      <c r="HB23" s="219"/>
      <c r="HC23" s="219"/>
      <c r="HD23" s="219"/>
      <c r="HE23" s="219"/>
      <c r="HF23" s="219"/>
      <c r="HG23" s="219"/>
      <c r="HH23" s="219"/>
      <c r="HI23" s="219"/>
      <c r="HJ23" s="219"/>
      <c r="HK23" s="219"/>
      <c r="HL23" s="219"/>
      <c r="HM23" s="219"/>
      <c r="HN23" s="219"/>
      <c r="HO23" s="219"/>
      <c r="HP23" s="219"/>
      <c r="HQ23" s="219"/>
      <c r="HR23" s="219"/>
      <c r="HS23" s="219"/>
      <c r="HT23" s="219"/>
      <c r="HU23" s="219"/>
      <c r="HV23" s="219"/>
      <c r="HW23" s="219"/>
      <c r="HX23" s="219"/>
      <c r="HY23" s="219"/>
      <c r="HZ23" s="219"/>
      <c r="IA23" s="219"/>
      <c r="IB23" s="219"/>
      <c r="IC23" s="219"/>
      <c r="ID23" s="219"/>
      <c r="IE23" s="219"/>
      <c r="IF23" s="219"/>
      <c r="IG23" s="219"/>
      <c r="IH23" s="219"/>
      <c r="II23" s="219"/>
      <c r="IJ23" s="219"/>
      <c r="IK23" s="219"/>
      <c r="IL23" s="219"/>
      <c r="IM23" s="219"/>
      <c r="IN23" s="219"/>
      <c r="IO23" s="219"/>
      <c r="IP23" s="219"/>
      <c r="IQ23" s="219"/>
      <c r="IR23" s="219"/>
      <c r="IS23" s="219"/>
      <c r="IT23" s="219"/>
      <c r="IU23" s="219"/>
      <c r="IV23" s="219"/>
      <c r="IW23" s="219"/>
      <c r="IX23" s="219"/>
      <c r="IY23" s="219"/>
      <c r="IZ23" s="219"/>
      <c r="JA23" s="219"/>
      <c r="JB23" s="219"/>
      <c r="JC23" s="219"/>
      <c r="JD23" s="219"/>
      <c r="JE23" s="219"/>
      <c r="JF23" s="219"/>
      <c r="JG23" s="219"/>
      <c r="JH23" s="219"/>
      <c r="JI23" s="219"/>
      <c r="JJ23" s="219"/>
      <c r="JK23" s="219"/>
      <c r="JL23" s="219"/>
      <c r="JM23" s="219"/>
      <c r="JN23" s="219"/>
      <c r="JO23" s="219"/>
      <c r="JP23" s="219"/>
      <c r="JQ23" s="219"/>
      <c r="JR23" s="219"/>
      <c r="JS23" s="219"/>
      <c r="JT23" s="219"/>
      <c r="JU23" s="219"/>
      <c r="JV23" s="219"/>
      <c r="JW23" s="219"/>
      <c r="JX23" s="219"/>
      <c r="JY23" s="219"/>
      <c r="JZ23" s="219"/>
      <c r="KA23" s="219"/>
      <c r="KB23" s="219"/>
      <c r="KC23" s="219"/>
      <c r="KD23" s="219"/>
      <c r="KE23" s="219"/>
      <c r="KF23" s="219"/>
      <c r="KG23" s="219"/>
      <c r="KH23" s="219"/>
      <c r="KI23" s="219"/>
      <c r="KJ23" s="219"/>
      <c r="KK23" s="219"/>
      <c r="KL23" s="219"/>
      <c r="KM23" s="219"/>
      <c r="KN23" s="219"/>
      <c r="KO23" s="219"/>
      <c r="KP23" s="219"/>
      <c r="KQ23" s="219"/>
      <c r="KR23" s="219"/>
      <c r="KS23" s="219"/>
      <c r="KT23" s="219"/>
      <c r="KU23" s="219"/>
      <c r="KV23" s="219"/>
      <c r="KW23" s="219"/>
      <c r="KX23" s="219"/>
      <c r="KY23" s="219"/>
      <c r="KZ23" s="219"/>
      <c r="LA23" s="219"/>
      <c r="LB23" s="219"/>
      <c r="LC23" s="219"/>
      <c r="LD23" s="219"/>
      <c r="LE23" s="219"/>
      <c r="LF23" s="219"/>
      <c r="LG23" s="219"/>
      <c r="LH23" s="219"/>
      <c r="LI23" s="219"/>
      <c r="LJ23" s="219"/>
      <c r="LK23" s="219"/>
      <c r="LL23" s="219"/>
      <c r="LM23" s="219"/>
      <c r="LN23" s="219"/>
      <c r="LO23" s="219"/>
      <c r="LP23" s="219"/>
      <c r="LQ23" s="219"/>
      <c r="LR23" s="219"/>
      <c r="LS23" s="219"/>
      <c r="LT23" s="219"/>
      <c r="LU23" s="219"/>
      <c r="LV23" s="219"/>
      <c r="LW23" s="219"/>
      <c r="LX23" s="219"/>
      <c r="LY23" s="219"/>
      <c r="LZ23" s="219"/>
      <c r="MA23" s="219"/>
      <c r="MB23" s="219"/>
      <c r="MC23" s="219"/>
      <c r="MD23" s="219"/>
      <c r="ME23" s="219"/>
      <c r="MF23" s="219"/>
      <c r="MG23" s="219"/>
      <c r="MH23" s="219"/>
      <c r="MI23" s="219"/>
      <c r="MJ23" s="219"/>
      <c r="MK23" s="219"/>
      <c r="ML23" s="219"/>
      <c r="MM23" s="219"/>
      <c r="MN23" s="219"/>
      <c r="MO23" s="219"/>
      <c r="MP23" s="219"/>
      <c r="MQ23" s="219"/>
      <c r="MR23" s="219"/>
      <c r="MS23" s="219"/>
      <c r="MT23" s="219"/>
      <c r="MU23" s="219"/>
      <c r="MV23" s="219"/>
      <c r="MW23" s="219"/>
      <c r="MX23" s="219"/>
      <c r="MY23" s="219"/>
      <c r="MZ23" s="219"/>
      <c r="NA23" s="219"/>
      <c r="NB23" s="219"/>
      <c r="NC23" s="219"/>
      <c r="ND23" s="219"/>
      <c r="NE23" s="219"/>
      <c r="NF23" s="219"/>
      <c r="NG23" s="219"/>
      <c r="NH23" s="219"/>
      <c r="NI23" s="219"/>
      <c r="NJ23" s="219"/>
      <c r="NK23" s="219"/>
      <c r="NL23" s="219"/>
      <c r="NM23" s="219"/>
      <c r="NN23" s="219"/>
      <c r="NO23" s="219"/>
      <c r="NP23" s="219"/>
      <c r="NQ23" s="219"/>
      <c r="NR23" s="219"/>
      <c r="NS23" s="219"/>
      <c r="NT23" s="219"/>
      <c r="NU23" s="219"/>
      <c r="NV23" s="219"/>
      <c r="NW23" s="219"/>
      <c r="NX23" s="219"/>
      <c r="NY23" s="219"/>
      <c r="NZ23" s="219"/>
      <c r="OA23" s="219"/>
      <c r="OB23" s="219"/>
      <c r="OC23" s="219"/>
      <c r="OD23" s="219"/>
      <c r="OE23" s="219"/>
      <c r="OF23" s="219"/>
      <c r="OG23" s="219"/>
      <c r="OH23" s="219"/>
      <c r="OI23" s="219"/>
      <c r="OJ23" s="219"/>
      <c r="OK23" s="219"/>
      <c r="OL23" s="219"/>
      <c r="OM23" s="219"/>
      <c r="ON23" s="219"/>
      <c r="OO23" s="219"/>
      <c r="OP23" s="219"/>
      <c r="OQ23" s="219"/>
      <c r="OR23" s="219"/>
      <c r="OS23" s="219"/>
      <c r="OT23" s="219"/>
      <c r="OU23" s="219"/>
      <c r="OV23" s="219"/>
      <c r="OW23" s="219"/>
      <c r="OX23" s="219"/>
      <c r="OY23" s="219"/>
      <c r="OZ23" s="219"/>
      <c r="PA23" s="219"/>
      <c r="PB23" s="219"/>
      <c r="PC23" s="219"/>
      <c r="PD23" s="219"/>
      <c r="PE23" s="219"/>
      <c r="PF23" s="219"/>
      <c r="PG23" s="219"/>
      <c r="PH23" s="219"/>
      <c r="PI23" s="219"/>
      <c r="PJ23" s="219"/>
      <c r="PK23" s="219"/>
      <c r="PL23" s="219"/>
      <c r="PM23" s="219"/>
      <c r="PN23" s="219"/>
      <c r="PO23" s="219"/>
      <c r="PP23" s="219"/>
      <c r="PQ23" s="219"/>
      <c r="PR23" s="219"/>
      <c r="PS23" s="219"/>
      <c r="PT23" s="219"/>
      <c r="PU23" s="219"/>
      <c r="PV23" s="219"/>
      <c r="PW23" s="219"/>
      <c r="PX23" s="219"/>
      <c r="PY23" s="219"/>
      <c r="PZ23" s="219"/>
      <c r="QA23" s="219"/>
      <c r="QB23" s="219"/>
      <c r="QC23" s="219"/>
      <c r="QD23" s="219"/>
      <c r="QE23" s="219"/>
      <c r="QF23" s="219"/>
      <c r="QG23" s="219"/>
      <c r="QH23" s="219"/>
      <c r="QI23" s="219"/>
      <c r="QJ23" s="219"/>
      <c r="QK23" s="219"/>
      <c r="QL23" s="219"/>
      <c r="QM23" s="219"/>
      <c r="QN23" s="219"/>
      <c r="QO23" s="219"/>
      <c r="QP23" s="219"/>
      <c r="QQ23" s="219"/>
      <c r="QR23" s="219"/>
      <c r="QS23" s="219"/>
      <c r="QT23" s="219"/>
      <c r="QU23" s="219"/>
      <c r="QV23" s="219"/>
      <c r="QW23" s="219"/>
      <c r="QX23" s="219"/>
      <c r="QY23" s="219"/>
      <c r="QZ23" s="219"/>
      <c r="RA23" s="219"/>
      <c r="RB23" s="219"/>
      <c r="RC23" s="219"/>
      <c r="RD23" s="219"/>
      <c r="RE23" s="219"/>
      <c r="RF23" s="219"/>
      <c r="RG23" s="219"/>
      <c r="RH23" s="219"/>
      <c r="RI23" s="219"/>
      <c r="RJ23" s="219"/>
      <c r="RK23" s="219"/>
      <c r="RL23" s="219"/>
      <c r="RM23" s="219"/>
      <c r="RN23" s="219"/>
      <c r="RO23" s="219"/>
      <c r="RP23" s="219"/>
      <c r="RQ23" s="219"/>
      <c r="RR23" s="219"/>
      <c r="RS23" s="219"/>
      <c r="RT23" s="219"/>
      <c r="RU23" s="219"/>
      <c r="RV23" s="219"/>
      <c r="RW23" s="219"/>
      <c r="RX23" s="219"/>
      <c r="RY23" s="219"/>
      <c r="RZ23" s="219"/>
      <c r="SA23" s="219"/>
      <c r="SB23" s="219"/>
      <c r="SC23" s="219"/>
      <c r="SD23" s="219"/>
      <c r="SE23" s="219"/>
      <c r="SF23" s="219"/>
      <c r="SG23" s="219"/>
      <c r="SH23" s="219"/>
      <c r="SI23" s="219"/>
      <c r="SJ23" s="219"/>
      <c r="SK23" s="219"/>
      <c r="SL23" s="219"/>
      <c r="SM23" s="219"/>
      <c r="SN23" s="219"/>
      <c r="SO23" s="219"/>
      <c r="SP23" s="219"/>
      <c r="SQ23" s="219"/>
      <c r="SR23" s="219"/>
      <c r="SS23" s="219"/>
      <c r="ST23" s="219"/>
      <c r="SU23" s="219"/>
      <c r="SV23" s="219"/>
      <c r="SW23" s="219"/>
      <c r="SX23" s="219"/>
      <c r="SY23" s="219"/>
      <c r="SZ23" s="219"/>
      <c r="TA23" s="219"/>
      <c r="TB23" s="219"/>
      <c r="TC23" s="219"/>
      <c r="TD23" s="219"/>
      <c r="TE23" s="219"/>
      <c r="TF23" s="219"/>
      <c r="TG23" s="219"/>
      <c r="TH23" s="219"/>
      <c r="TI23" s="219"/>
      <c r="TJ23" s="219"/>
      <c r="TK23" s="219"/>
      <c r="TL23" s="219"/>
      <c r="TM23" s="219"/>
      <c r="TN23" s="219"/>
      <c r="TO23" s="219"/>
      <c r="TP23" s="219"/>
      <c r="TQ23" s="219"/>
      <c r="TR23" s="219"/>
      <c r="TS23" s="219"/>
      <c r="TT23" s="219"/>
      <c r="TU23" s="219"/>
      <c r="TV23" s="219"/>
      <c r="TW23" s="219"/>
      <c r="TX23" s="219"/>
      <c r="TY23" s="219"/>
      <c r="TZ23" s="219"/>
      <c r="UA23" s="219"/>
      <c r="UB23" s="219"/>
      <c r="UC23" s="219"/>
      <c r="UD23" s="219"/>
      <c r="UE23" s="219"/>
      <c r="UF23" s="219"/>
      <c r="UG23" s="219"/>
      <c r="UH23" s="219"/>
      <c r="UI23" s="219"/>
      <c r="UJ23" s="219"/>
      <c r="UK23" s="219"/>
      <c r="UL23" s="219"/>
      <c r="UM23" s="219"/>
      <c r="UN23" s="219"/>
      <c r="UO23" s="219"/>
      <c r="UP23" s="219"/>
      <c r="UQ23" s="219"/>
      <c r="UR23" s="219"/>
      <c r="US23" s="219"/>
      <c r="UT23" s="219"/>
      <c r="UU23" s="219"/>
      <c r="UV23" s="219"/>
      <c r="UW23" s="219"/>
      <c r="UX23" s="219"/>
      <c r="UY23" s="219"/>
      <c r="UZ23" s="219"/>
      <c r="VA23" s="219"/>
      <c r="VB23" s="219"/>
      <c r="VC23" s="219"/>
      <c r="VD23" s="219"/>
      <c r="VE23" s="219"/>
      <c r="VF23" s="219"/>
      <c r="VG23" s="219"/>
      <c r="VH23" s="219"/>
      <c r="VI23" s="219"/>
      <c r="VJ23" s="219"/>
      <c r="VK23" s="219"/>
      <c r="VL23" s="219"/>
      <c r="VM23" s="219"/>
      <c r="VN23" s="219"/>
      <c r="VO23" s="219"/>
      <c r="VP23" s="219"/>
      <c r="VQ23" s="219"/>
      <c r="VR23" s="219"/>
      <c r="VS23" s="219"/>
      <c r="VT23" s="219"/>
      <c r="VU23" s="219"/>
      <c r="VV23" s="219"/>
      <c r="VW23" s="219"/>
      <c r="VX23" s="219"/>
      <c r="VY23" s="219"/>
      <c r="VZ23" s="219"/>
      <c r="WA23" s="219"/>
      <c r="WB23" s="219"/>
      <c r="WC23" s="219"/>
      <c r="WD23" s="219"/>
      <c r="WE23" s="219"/>
      <c r="WF23" s="219"/>
      <c r="WG23" s="219"/>
      <c r="WH23" s="219"/>
      <c r="WI23" s="219"/>
      <c r="WJ23" s="219"/>
      <c r="WK23" s="219"/>
      <c r="WL23" s="219"/>
      <c r="WM23" s="219"/>
      <c r="WN23" s="219"/>
      <c r="WO23" s="219"/>
      <c r="WP23" s="219"/>
      <c r="WQ23" s="219"/>
      <c r="WR23" s="219"/>
      <c r="WS23" s="219"/>
      <c r="WT23" s="219"/>
      <c r="WU23" s="219"/>
      <c r="WV23" s="219"/>
      <c r="WW23" s="219"/>
      <c r="WX23" s="219"/>
      <c r="WY23" s="219"/>
      <c r="WZ23" s="219"/>
      <c r="XA23" s="219"/>
      <c r="XB23" s="219"/>
      <c r="XC23" s="219"/>
      <c r="XD23" s="219"/>
      <c r="XE23" s="219"/>
      <c r="XF23" s="219"/>
      <c r="XG23" s="219"/>
      <c r="XH23" s="219"/>
      <c r="XI23" s="219"/>
      <c r="XJ23" s="219"/>
      <c r="XK23" s="219"/>
      <c r="XL23" s="219"/>
      <c r="XM23" s="219"/>
      <c r="XN23" s="219"/>
      <c r="XO23" s="219"/>
      <c r="XP23" s="219"/>
      <c r="XQ23" s="219"/>
      <c r="XR23" s="219"/>
      <c r="XS23" s="219"/>
      <c r="XT23" s="219"/>
      <c r="XU23" s="219"/>
      <c r="XV23" s="219"/>
      <c r="XW23" s="219"/>
      <c r="XX23" s="219"/>
      <c r="XY23" s="219"/>
      <c r="XZ23" s="219"/>
      <c r="YA23" s="219"/>
      <c r="YB23" s="219"/>
      <c r="YC23" s="219"/>
      <c r="YD23" s="219"/>
      <c r="YE23" s="219"/>
      <c r="YF23" s="219"/>
      <c r="YG23" s="219"/>
      <c r="YH23" s="219"/>
      <c r="YI23" s="219"/>
      <c r="YJ23" s="219"/>
      <c r="YK23" s="219"/>
      <c r="YL23" s="219"/>
      <c r="YM23" s="219"/>
      <c r="YN23" s="219"/>
      <c r="YO23" s="219"/>
      <c r="YP23" s="219"/>
      <c r="YQ23" s="219"/>
      <c r="YR23" s="219"/>
      <c r="YS23" s="219"/>
      <c r="YT23" s="219"/>
      <c r="YU23" s="219"/>
      <c r="YV23" s="219"/>
      <c r="YW23" s="219"/>
      <c r="YX23" s="219"/>
      <c r="YY23" s="219"/>
      <c r="YZ23" s="219"/>
      <c r="ZA23" s="219"/>
      <c r="ZB23" s="219"/>
      <c r="ZC23" s="219"/>
      <c r="ZD23" s="219"/>
      <c r="ZE23" s="219"/>
      <c r="ZF23" s="219"/>
      <c r="ZG23" s="219"/>
      <c r="ZH23" s="219"/>
      <c r="ZI23" s="219"/>
      <c r="ZJ23" s="219"/>
      <c r="ZK23" s="219"/>
      <c r="ZL23" s="219"/>
      <c r="ZM23" s="219"/>
      <c r="ZN23" s="219"/>
      <c r="ZO23" s="219"/>
      <c r="ZP23" s="219"/>
      <c r="ZQ23" s="219"/>
      <c r="ZR23" s="219"/>
      <c r="ZS23" s="219"/>
      <c r="ZT23" s="219"/>
      <c r="ZU23" s="219"/>
      <c r="ZV23" s="219"/>
      <c r="ZW23" s="219"/>
      <c r="ZX23" s="219"/>
      <c r="ZY23" s="219"/>
      <c r="ZZ23" s="219"/>
      <c r="AAA23" s="219"/>
      <c r="AAB23" s="219"/>
      <c r="AAC23" s="219"/>
      <c r="AAD23" s="219"/>
      <c r="AAE23" s="219"/>
      <c r="AAF23" s="219"/>
      <c r="AAG23" s="219"/>
      <c r="AAH23" s="219"/>
      <c r="AAI23" s="219"/>
      <c r="AAJ23" s="219"/>
      <c r="AAK23" s="219"/>
      <c r="AAL23" s="219"/>
      <c r="AAM23" s="219"/>
      <c r="AAN23" s="219"/>
      <c r="AAO23" s="219"/>
      <c r="AAP23" s="219"/>
      <c r="AAQ23" s="219"/>
      <c r="AAR23" s="219"/>
      <c r="AAS23" s="219"/>
      <c r="AAT23" s="219"/>
      <c r="AAU23" s="219"/>
      <c r="AAV23" s="219"/>
      <c r="AAW23" s="219"/>
      <c r="AAX23" s="219"/>
      <c r="AAY23" s="219"/>
      <c r="AAZ23" s="219"/>
      <c r="ABA23" s="219"/>
      <c r="ABB23" s="219"/>
      <c r="ABC23" s="219"/>
      <c r="ABD23" s="219"/>
      <c r="ABE23" s="219"/>
      <c r="ABF23" s="219"/>
      <c r="ABG23" s="219"/>
      <c r="ABH23" s="219"/>
      <c r="ABI23" s="219"/>
      <c r="ABJ23" s="219"/>
      <c r="ABK23" s="219"/>
      <c r="ABL23" s="219"/>
      <c r="ABM23" s="219"/>
      <c r="ABN23" s="219"/>
      <c r="ABO23" s="219"/>
      <c r="ABP23" s="219"/>
      <c r="ABQ23" s="219"/>
      <c r="ABR23" s="219"/>
      <c r="ABS23" s="219"/>
      <c r="ABT23" s="219"/>
      <c r="ABU23" s="219"/>
      <c r="ABV23" s="219"/>
      <c r="ABW23" s="219"/>
      <c r="ABX23" s="219"/>
      <c r="ABY23" s="219"/>
      <c r="ABZ23" s="219"/>
      <c r="ACA23" s="219"/>
      <c r="ACB23" s="219"/>
      <c r="ACC23" s="219"/>
      <c r="ACD23" s="219"/>
      <c r="ACE23" s="219"/>
      <c r="ACF23" s="219"/>
      <c r="ACG23" s="219"/>
      <c r="ACH23" s="219"/>
      <c r="ACI23" s="219"/>
      <c r="ACJ23" s="219"/>
      <c r="ACK23" s="219"/>
      <c r="ACL23" s="219"/>
      <c r="ACM23" s="219"/>
      <c r="ACN23" s="219"/>
      <c r="ACO23" s="219"/>
      <c r="ACP23" s="219"/>
      <c r="ACQ23" s="219"/>
      <c r="ACR23" s="219"/>
      <c r="ACS23" s="219"/>
      <c r="ACT23" s="219"/>
      <c r="ACU23" s="219"/>
      <c r="ACV23" s="219"/>
      <c r="ACW23" s="219"/>
      <c r="ACX23" s="219"/>
      <c r="ACY23" s="219"/>
      <c r="ACZ23" s="219"/>
      <c r="ADA23" s="219"/>
      <c r="ADB23" s="219"/>
      <c r="ADC23" s="219"/>
      <c r="ADD23" s="219"/>
      <c r="ADE23" s="219"/>
      <c r="ADF23" s="219"/>
      <c r="ADG23" s="219"/>
      <c r="ADH23" s="219"/>
      <c r="ADI23" s="219"/>
      <c r="ADJ23" s="219"/>
      <c r="ADK23" s="219"/>
      <c r="ADL23" s="219"/>
      <c r="ADM23" s="219"/>
      <c r="ADN23" s="219"/>
      <c r="ADO23" s="219"/>
      <c r="ADP23" s="219"/>
      <c r="ADQ23" s="219"/>
      <c r="ADR23" s="219"/>
      <c r="ADS23" s="219"/>
      <c r="ADT23" s="219"/>
      <c r="ADU23" s="219"/>
      <c r="ADV23" s="219"/>
      <c r="ADW23" s="219"/>
      <c r="ADX23" s="219"/>
      <c r="ADY23" s="219"/>
      <c r="ADZ23" s="219"/>
      <c r="AEA23" s="219"/>
      <c r="AEB23" s="219"/>
      <c r="AEC23" s="219"/>
      <c r="AED23" s="219"/>
      <c r="AEE23" s="219"/>
      <c r="AEF23" s="219"/>
      <c r="AEG23" s="219"/>
      <c r="AEH23" s="219"/>
      <c r="AEI23" s="219"/>
      <c r="AEJ23" s="219"/>
      <c r="AEK23" s="219"/>
      <c r="AEL23" s="219"/>
      <c r="AEM23" s="219"/>
      <c r="AEN23" s="219"/>
      <c r="AEO23" s="219"/>
      <c r="AEP23" s="219"/>
      <c r="AEQ23" s="219"/>
      <c r="AER23" s="219"/>
      <c r="AES23" s="219"/>
      <c r="AET23" s="219"/>
      <c r="AEU23" s="219"/>
      <c r="AEV23" s="219"/>
      <c r="AEW23" s="219"/>
      <c r="AEX23" s="219"/>
      <c r="AEY23" s="219"/>
      <c r="AEZ23" s="219"/>
      <c r="AFA23" s="219"/>
      <c r="AFB23" s="219"/>
      <c r="AFC23" s="219"/>
      <c r="AFD23" s="219"/>
      <c r="AFE23" s="219"/>
      <c r="AFF23" s="219"/>
      <c r="AFG23" s="219"/>
      <c r="AFH23" s="219"/>
      <c r="AFI23" s="219"/>
      <c r="AFJ23" s="219"/>
      <c r="AFK23" s="219"/>
      <c r="AFL23" s="219"/>
      <c r="AFM23" s="219"/>
      <c r="AFN23" s="219"/>
      <c r="AFO23" s="219"/>
      <c r="AFP23" s="219"/>
      <c r="AFQ23" s="219"/>
      <c r="AFR23" s="219"/>
      <c r="AFS23" s="219"/>
      <c r="AFT23" s="219"/>
      <c r="AFU23" s="219"/>
      <c r="AFV23" s="219"/>
      <c r="AFW23" s="219"/>
      <c r="AFX23" s="219"/>
      <c r="AFY23" s="219"/>
      <c r="AFZ23" s="219"/>
      <c r="AGA23" s="219"/>
      <c r="AGB23" s="219"/>
      <c r="AGC23" s="219"/>
      <c r="AGD23" s="219"/>
      <c r="AGE23" s="219"/>
      <c r="AGF23" s="219"/>
      <c r="AGG23" s="219"/>
      <c r="AGH23" s="219"/>
      <c r="AGI23" s="219"/>
      <c r="AGJ23" s="219"/>
      <c r="AGK23" s="219"/>
      <c r="AGL23" s="219"/>
      <c r="AGM23" s="219"/>
      <c r="AGN23" s="219"/>
      <c r="AGO23" s="219"/>
      <c r="AGP23" s="219"/>
      <c r="AGQ23" s="219"/>
      <c r="AGR23" s="219"/>
      <c r="AGS23" s="219"/>
      <c r="AGT23" s="219"/>
      <c r="AGU23" s="219"/>
      <c r="AGV23" s="219"/>
      <c r="AGW23" s="219"/>
      <c r="AGX23" s="219"/>
      <c r="AGY23" s="219"/>
      <c r="AGZ23" s="219"/>
      <c r="AHA23" s="219"/>
      <c r="AHB23" s="219"/>
      <c r="AHC23" s="219"/>
      <c r="AHD23" s="219"/>
      <c r="AHE23" s="219"/>
      <c r="AHF23" s="219"/>
      <c r="AHG23" s="219"/>
      <c r="AHH23" s="219"/>
      <c r="AHI23" s="219"/>
      <c r="AHJ23" s="219"/>
      <c r="AHK23" s="219"/>
      <c r="AHL23" s="219"/>
      <c r="AHM23" s="219"/>
      <c r="AHN23" s="219"/>
      <c r="AHO23" s="219"/>
      <c r="AHP23" s="219"/>
      <c r="AHQ23" s="219"/>
      <c r="AHR23" s="219"/>
      <c r="AHS23" s="219"/>
      <c r="AHT23" s="219"/>
      <c r="AHU23" s="219"/>
      <c r="AHV23" s="219"/>
      <c r="AHW23" s="219"/>
      <c r="AHX23" s="219"/>
      <c r="AHY23" s="219"/>
      <c r="AHZ23" s="219"/>
      <c r="AIA23" s="219"/>
      <c r="AIB23" s="219"/>
      <c r="AIC23" s="219"/>
      <c r="AID23" s="219"/>
      <c r="AIE23" s="219"/>
      <c r="AIF23" s="219"/>
      <c r="AIG23" s="219"/>
      <c r="AIH23" s="219"/>
      <c r="AII23" s="219"/>
      <c r="AIJ23" s="219"/>
      <c r="AIK23" s="219"/>
      <c r="AIL23" s="219"/>
      <c r="AIM23" s="219"/>
      <c r="AIN23" s="219"/>
      <c r="AIO23" s="219"/>
      <c r="AIP23" s="219"/>
      <c r="AIQ23" s="219"/>
      <c r="AIR23" s="219"/>
      <c r="AIS23" s="219"/>
      <c r="AIT23" s="219"/>
      <c r="AIU23" s="219"/>
      <c r="AIV23" s="219"/>
      <c r="AIW23" s="219"/>
      <c r="AIX23" s="219"/>
      <c r="AIY23" s="219"/>
      <c r="AIZ23" s="219"/>
      <c r="AJA23" s="219"/>
      <c r="AJB23" s="219"/>
      <c r="AJC23" s="219"/>
      <c r="AJD23" s="219"/>
      <c r="AJE23" s="219"/>
      <c r="AJF23" s="219"/>
      <c r="AJG23" s="219"/>
      <c r="AJH23" s="219"/>
      <c r="AJI23" s="219"/>
      <c r="AJJ23" s="219"/>
      <c r="AJK23" s="219"/>
      <c r="AJL23" s="219"/>
      <c r="AJM23" s="219"/>
      <c r="AJN23" s="219"/>
      <c r="AJO23" s="219"/>
      <c r="AJP23" s="219"/>
      <c r="AJQ23" s="219"/>
      <c r="AJR23" s="219"/>
      <c r="AJS23" s="219"/>
      <c r="AJT23" s="219"/>
      <c r="AJU23" s="219"/>
      <c r="AJV23" s="219"/>
      <c r="AJW23" s="219"/>
      <c r="AJX23" s="219"/>
      <c r="AJY23" s="219"/>
      <c r="AJZ23" s="219"/>
      <c r="AKA23" s="219"/>
      <c r="AKB23" s="219"/>
      <c r="AKC23" s="219"/>
      <c r="AKD23" s="219"/>
      <c r="AKE23" s="219"/>
      <c r="AKF23" s="219"/>
      <c r="AKG23" s="219"/>
      <c r="AKH23" s="219"/>
      <c r="AKI23" s="219"/>
      <c r="AKJ23" s="219"/>
      <c r="AKK23" s="219"/>
      <c r="AKL23" s="219"/>
      <c r="AKM23" s="219"/>
      <c r="AKN23" s="219"/>
      <c r="AKO23" s="219"/>
      <c r="AKP23" s="219"/>
      <c r="AKQ23" s="219"/>
      <c r="AKR23" s="219"/>
      <c r="AKS23" s="219"/>
      <c r="AKT23" s="219"/>
      <c r="AKU23" s="219"/>
      <c r="AKV23" s="219"/>
      <c r="AKW23" s="219"/>
      <c r="AKX23" s="219"/>
      <c r="AKY23" s="219"/>
      <c r="AKZ23" s="219"/>
      <c r="ALA23" s="219"/>
      <c r="ALB23" s="219"/>
      <c r="ALC23" s="219"/>
      <c r="ALD23" s="219"/>
      <c r="ALE23" s="219"/>
      <c r="ALF23" s="219"/>
      <c r="ALG23" s="219"/>
      <c r="ALH23" s="219"/>
      <c r="ALI23" s="219"/>
      <c r="ALJ23" s="219"/>
      <c r="ALK23" s="219"/>
      <c r="ALL23" s="219"/>
      <c r="ALM23" s="219"/>
      <c r="ALN23" s="219"/>
      <c r="ALO23" s="219"/>
      <c r="ALP23" s="219"/>
      <c r="ALQ23" s="219"/>
      <c r="ALR23" s="219"/>
      <c r="ALS23" s="219"/>
      <c r="ALT23" s="219"/>
      <c r="ALU23" s="219"/>
      <c r="ALV23" s="219"/>
      <c r="ALW23" s="219"/>
      <c r="ALX23" s="219"/>
      <c r="ALY23" s="219"/>
      <c r="ALZ23" s="219"/>
      <c r="AMA23" s="219"/>
      <c r="AMB23" s="219"/>
      <c r="AMC23" s="219"/>
      <c r="AMD23" s="219"/>
      <c r="AME23" s="219"/>
      <c r="AMF23" s="219"/>
      <c r="AMG23" s="219"/>
      <c r="AMH23" s="219"/>
      <c r="AMI23" s="219"/>
      <c r="AMJ23" s="219"/>
      <c r="AMK23" s="219"/>
      <c r="AML23" s="219"/>
      <c r="AMM23" s="219"/>
      <c r="AMN23" s="219"/>
      <c r="AMO23" s="219"/>
      <c r="AMP23" s="219"/>
      <c r="AMQ23" s="219"/>
      <c r="AMR23" s="219"/>
      <c r="AMS23" s="219"/>
      <c r="AMT23" s="219"/>
      <c r="AMU23" s="219"/>
      <c r="AMV23" s="219"/>
      <c r="AMW23" s="219"/>
      <c r="AMX23" s="219"/>
      <c r="AMY23" s="219"/>
      <c r="AMZ23" s="219"/>
      <c r="ANA23" s="219"/>
      <c r="ANB23" s="219"/>
      <c r="ANC23" s="219"/>
      <c r="AND23" s="219"/>
      <c r="ANE23" s="219"/>
      <c r="ANF23" s="219"/>
      <c r="ANG23" s="219"/>
      <c r="ANH23" s="219"/>
      <c r="ANI23" s="219"/>
      <c r="ANJ23" s="219"/>
      <c r="ANK23" s="219"/>
      <c r="ANL23" s="219"/>
      <c r="ANM23" s="219"/>
      <c r="ANN23" s="219"/>
      <c r="ANO23" s="219"/>
      <c r="ANP23" s="219"/>
      <c r="ANQ23" s="219"/>
      <c r="ANR23" s="219"/>
      <c r="ANS23" s="219"/>
      <c r="ANT23" s="219"/>
      <c r="ANU23" s="219"/>
      <c r="ANV23" s="219"/>
      <c r="ANW23" s="219"/>
      <c r="ANX23" s="219"/>
      <c r="ANY23" s="219"/>
      <c r="ANZ23" s="219"/>
      <c r="AOA23" s="219"/>
      <c r="AOB23" s="219"/>
      <c r="AOC23" s="219"/>
      <c r="AOD23" s="219"/>
      <c r="AOE23" s="219"/>
      <c r="AOF23" s="219"/>
      <c r="AOG23" s="219"/>
      <c r="AOH23" s="219"/>
      <c r="AOI23" s="219"/>
      <c r="AOJ23" s="219"/>
      <c r="AOK23" s="219"/>
      <c r="AOL23" s="219"/>
      <c r="AOM23" s="219"/>
      <c r="AON23" s="219"/>
      <c r="AOO23" s="219"/>
      <c r="AOP23" s="219"/>
      <c r="AOQ23" s="219"/>
      <c r="AOR23" s="219"/>
      <c r="AOS23" s="219"/>
      <c r="AOT23" s="219"/>
      <c r="AOU23" s="219"/>
      <c r="AOV23" s="219"/>
      <c r="AOW23" s="219"/>
      <c r="AOX23" s="219"/>
      <c r="AOY23" s="219"/>
      <c r="AOZ23" s="219"/>
      <c r="APA23" s="219"/>
      <c r="APB23" s="219"/>
      <c r="APC23" s="219"/>
      <c r="APD23" s="219"/>
      <c r="APE23" s="219"/>
      <c r="APF23" s="219"/>
      <c r="APG23" s="219"/>
      <c r="APH23" s="219"/>
      <c r="API23" s="219"/>
      <c r="APJ23" s="219"/>
      <c r="APK23" s="219"/>
      <c r="APL23" s="219"/>
      <c r="APM23" s="219"/>
      <c r="APN23" s="219"/>
      <c r="APO23" s="219"/>
      <c r="APP23" s="219"/>
      <c r="APQ23" s="219"/>
      <c r="APR23" s="219"/>
      <c r="APS23" s="219"/>
      <c r="APT23" s="219"/>
      <c r="APU23" s="219"/>
      <c r="APV23" s="219"/>
      <c r="APW23" s="219"/>
      <c r="APX23" s="219"/>
      <c r="APY23" s="219"/>
      <c r="APZ23" s="219"/>
      <c r="AQA23" s="219"/>
      <c r="AQB23" s="219"/>
      <c r="AQC23" s="219"/>
      <c r="AQD23" s="219"/>
      <c r="AQE23" s="219"/>
      <c r="AQF23" s="219"/>
      <c r="AQG23" s="219"/>
      <c r="AQH23" s="219"/>
      <c r="AQI23" s="219"/>
      <c r="AQJ23" s="219"/>
      <c r="AQK23" s="219"/>
      <c r="AQL23" s="219"/>
      <c r="AQM23" s="219"/>
      <c r="AQN23" s="219"/>
      <c r="AQO23" s="219"/>
      <c r="AQP23" s="219"/>
      <c r="AQQ23" s="219"/>
      <c r="AQR23" s="219"/>
      <c r="AQS23" s="219"/>
      <c r="AQT23" s="219"/>
      <c r="AQU23" s="219"/>
      <c r="AQV23" s="219"/>
      <c r="AQW23" s="219"/>
      <c r="AQX23" s="219"/>
      <c r="AQY23" s="219"/>
      <c r="AQZ23" s="219"/>
      <c r="ARA23" s="219"/>
      <c r="ARB23" s="219"/>
      <c r="ARC23" s="219"/>
      <c r="ARD23" s="219"/>
      <c r="ARE23" s="219"/>
      <c r="ARF23" s="219"/>
      <c r="ARG23" s="219"/>
      <c r="ARH23" s="219"/>
      <c r="ARI23" s="219"/>
      <c r="ARJ23" s="219"/>
      <c r="ARK23" s="219"/>
      <c r="ARL23" s="219"/>
      <c r="ARM23" s="219"/>
      <c r="ARN23" s="219"/>
      <c r="ARO23" s="219"/>
      <c r="ARP23" s="219"/>
      <c r="ARQ23" s="219"/>
      <c r="ARR23" s="219"/>
      <c r="ARS23" s="219"/>
      <c r="ART23" s="219"/>
      <c r="ARU23" s="219"/>
      <c r="ARV23" s="219"/>
      <c r="ARW23" s="219"/>
      <c r="ARX23" s="219"/>
      <c r="ARY23" s="219"/>
      <c r="ARZ23" s="219"/>
      <c r="ASA23" s="219"/>
      <c r="ASB23" s="219"/>
      <c r="ASC23" s="219"/>
      <c r="ASD23" s="219"/>
      <c r="ASE23" s="219"/>
      <c r="ASF23" s="219"/>
      <c r="ASG23" s="219"/>
      <c r="ASH23" s="219"/>
      <c r="ASI23" s="219"/>
      <c r="ASJ23" s="219"/>
      <c r="ASK23" s="219"/>
      <c r="ASL23" s="219"/>
      <c r="ASM23" s="219"/>
      <c r="ASN23" s="219"/>
      <c r="ASO23" s="219"/>
      <c r="ASP23" s="219"/>
      <c r="ASQ23" s="219"/>
      <c r="ASR23" s="219"/>
      <c r="ASS23" s="219"/>
      <c r="AST23" s="219"/>
      <c r="ASU23" s="219"/>
      <c r="ASV23" s="219"/>
      <c r="ASW23" s="219"/>
      <c r="ASX23" s="219"/>
      <c r="ASY23" s="219"/>
      <c r="ASZ23" s="219"/>
      <c r="ATA23" s="219"/>
      <c r="ATB23" s="219"/>
      <c r="ATC23" s="219"/>
      <c r="ATD23" s="219"/>
      <c r="ATE23" s="219"/>
      <c r="ATF23" s="219"/>
      <c r="ATG23" s="219"/>
      <c r="ATH23" s="219"/>
      <c r="ATI23" s="219"/>
      <c r="ATJ23" s="219"/>
      <c r="ATK23" s="219"/>
      <c r="ATL23" s="219"/>
      <c r="ATM23" s="219"/>
      <c r="ATN23" s="219"/>
      <c r="ATO23" s="219"/>
      <c r="ATP23" s="219"/>
      <c r="ATQ23" s="219"/>
      <c r="ATR23" s="219"/>
      <c r="ATS23" s="219"/>
      <c r="ATT23" s="219"/>
      <c r="ATU23" s="219"/>
      <c r="ATV23" s="219"/>
      <c r="ATW23" s="219"/>
      <c r="ATX23" s="219"/>
      <c r="ATY23" s="219"/>
      <c r="ATZ23" s="219"/>
      <c r="AUA23" s="219"/>
      <c r="AUB23" s="219"/>
      <c r="AUC23" s="219"/>
      <c r="AUD23" s="219"/>
      <c r="AUE23" s="219"/>
      <c r="AUF23" s="219"/>
      <c r="AUG23" s="219"/>
      <c r="AUH23" s="219"/>
      <c r="AUI23" s="219"/>
      <c r="AUJ23" s="219"/>
      <c r="AUK23" s="219"/>
      <c r="AUL23" s="219"/>
      <c r="AUM23" s="219"/>
      <c r="AUN23" s="219"/>
      <c r="AUO23" s="219"/>
      <c r="AUP23" s="219"/>
      <c r="AUQ23" s="219"/>
      <c r="AUR23" s="219"/>
      <c r="AUS23" s="219"/>
      <c r="AUT23" s="219"/>
      <c r="AUU23" s="219"/>
      <c r="AUV23" s="219"/>
      <c r="AUW23" s="219"/>
      <c r="AUX23" s="219"/>
      <c r="AUY23" s="219"/>
      <c r="AUZ23" s="219"/>
      <c r="AVA23" s="219"/>
      <c r="AVB23" s="219"/>
      <c r="AVC23" s="219"/>
      <c r="AVD23" s="219"/>
      <c r="AVE23" s="219"/>
      <c r="AVF23" s="219"/>
      <c r="AVG23" s="219"/>
      <c r="AVH23" s="219"/>
      <c r="AVI23" s="219"/>
      <c r="AVJ23" s="219"/>
      <c r="AVK23" s="219"/>
      <c r="AVL23" s="219"/>
      <c r="AVM23" s="219"/>
      <c r="AVN23" s="219"/>
      <c r="AVO23" s="219"/>
      <c r="AVP23" s="219"/>
      <c r="AVQ23" s="219"/>
      <c r="AVR23" s="219"/>
      <c r="AVS23" s="219"/>
      <c r="AVT23" s="219"/>
      <c r="AVU23" s="219"/>
      <c r="AVV23" s="219"/>
      <c r="AVW23" s="219"/>
      <c r="AVX23" s="219"/>
      <c r="AVY23" s="219"/>
      <c r="AVZ23" s="219"/>
      <c r="AWA23" s="219"/>
      <c r="AWB23" s="219"/>
      <c r="AWC23" s="219"/>
      <c r="AWD23" s="219"/>
      <c r="AWE23" s="219"/>
      <c r="AWF23" s="219"/>
      <c r="AWG23" s="219"/>
      <c r="AWH23" s="219"/>
      <c r="AWI23" s="219"/>
      <c r="AWJ23" s="219"/>
      <c r="AWK23" s="219"/>
      <c r="AWL23" s="219"/>
      <c r="AWM23" s="219"/>
      <c r="AWN23" s="219"/>
      <c r="AWO23" s="219"/>
      <c r="AWP23" s="219"/>
      <c r="AWQ23" s="219"/>
      <c r="AWR23" s="219"/>
      <c r="AWS23" s="219"/>
      <c r="AWT23" s="219"/>
      <c r="AWU23" s="219"/>
      <c r="AWV23" s="219"/>
      <c r="AWW23" s="219"/>
      <c r="AWX23" s="219"/>
      <c r="AWY23" s="219"/>
      <c r="AWZ23" s="219"/>
      <c r="AXA23" s="219"/>
      <c r="AXB23" s="219"/>
      <c r="AXC23" s="219"/>
      <c r="AXD23" s="219"/>
      <c r="AXE23" s="219"/>
      <c r="AXF23" s="219"/>
      <c r="AXG23" s="219"/>
      <c r="AXH23" s="219"/>
      <c r="AXI23" s="219"/>
      <c r="AXJ23" s="219"/>
      <c r="AXK23" s="219"/>
      <c r="AXL23" s="219"/>
      <c r="AXM23" s="219"/>
      <c r="AXN23" s="219"/>
      <c r="AXO23" s="219"/>
      <c r="AXP23" s="219"/>
      <c r="AXQ23" s="219"/>
      <c r="AXR23" s="219"/>
      <c r="AXS23" s="219"/>
      <c r="AXT23" s="219"/>
      <c r="AXU23" s="219"/>
      <c r="AXV23" s="219"/>
      <c r="AXW23" s="219"/>
      <c r="AXX23" s="219"/>
      <c r="AXY23" s="219"/>
      <c r="AXZ23" s="219"/>
      <c r="AYA23" s="219"/>
      <c r="AYB23" s="219"/>
      <c r="AYC23" s="219"/>
      <c r="AYD23" s="219"/>
      <c r="AYE23" s="219"/>
      <c r="AYF23" s="219"/>
      <c r="AYG23" s="219"/>
      <c r="AYH23" s="219"/>
      <c r="AYI23" s="219"/>
      <c r="AYJ23" s="219"/>
      <c r="AYK23" s="219"/>
      <c r="AYL23" s="219"/>
      <c r="AYM23" s="219"/>
      <c r="AYN23" s="219"/>
      <c r="AYO23" s="219"/>
      <c r="AYP23" s="219"/>
      <c r="AYQ23" s="219"/>
      <c r="AYR23" s="219"/>
      <c r="AYS23" s="219"/>
      <c r="AYT23" s="219"/>
      <c r="AYU23" s="219"/>
      <c r="AYV23" s="219"/>
      <c r="AYW23" s="219"/>
      <c r="AYX23" s="219"/>
      <c r="AYY23" s="219"/>
      <c r="AYZ23" s="219"/>
      <c r="AZA23" s="219"/>
      <c r="AZB23" s="219"/>
      <c r="AZC23" s="219"/>
      <c r="AZD23" s="219"/>
      <c r="AZE23" s="219"/>
      <c r="AZF23" s="219"/>
      <c r="AZG23" s="219"/>
      <c r="AZH23" s="219"/>
      <c r="AZI23" s="219"/>
      <c r="AZJ23" s="219"/>
      <c r="AZK23" s="219"/>
      <c r="AZL23" s="219"/>
      <c r="AZM23" s="219"/>
      <c r="AZN23" s="219"/>
      <c r="AZO23" s="219"/>
      <c r="AZP23" s="219"/>
      <c r="AZQ23" s="219"/>
      <c r="AZR23" s="219"/>
      <c r="AZS23" s="219"/>
      <c r="AZT23" s="219"/>
      <c r="AZU23" s="219"/>
      <c r="AZV23" s="219"/>
      <c r="AZW23" s="219"/>
      <c r="AZX23" s="219"/>
      <c r="AZY23" s="219"/>
      <c r="AZZ23" s="219"/>
      <c r="BAA23" s="219"/>
      <c r="BAB23" s="219"/>
      <c r="BAC23" s="219"/>
      <c r="BAD23" s="219"/>
      <c r="BAE23" s="219"/>
      <c r="BAF23" s="219"/>
      <c r="BAG23" s="219"/>
      <c r="BAH23" s="219"/>
      <c r="BAI23" s="219"/>
      <c r="BAJ23" s="219"/>
      <c r="BAK23" s="219"/>
      <c r="BAL23" s="219"/>
      <c r="BAM23" s="219"/>
      <c r="BAN23" s="219"/>
      <c r="BAO23" s="219"/>
      <c r="BAP23" s="219"/>
      <c r="BAQ23" s="219"/>
      <c r="BAR23" s="219"/>
      <c r="BAS23" s="219"/>
      <c r="BAT23" s="219"/>
      <c r="BAU23" s="219"/>
      <c r="BAV23" s="219"/>
      <c r="BAW23" s="219"/>
      <c r="BAX23" s="219"/>
      <c r="BAY23" s="219"/>
      <c r="BAZ23" s="219"/>
      <c r="BBA23" s="219"/>
      <c r="BBB23" s="219"/>
      <c r="BBC23" s="219"/>
      <c r="BBD23" s="219"/>
      <c r="BBE23" s="219"/>
      <c r="BBF23" s="219"/>
      <c r="BBG23" s="219"/>
      <c r="BBH23" s="219"/>
      <c r="BBI23" s="219"/>
      <c r="BBJ23" s="219"/>
      <c r="BBK23" s="219"/>
      <c r="BBL23" s="219"/>
      <c r="BBM23" s="219"/>
      <c r="BBN23" s="219"/>
      <c r="BBO23" s="219"/>
      <c r="BBP23" s="219"/>
      <c r="BBQ23" s="219"/>
      <c r="BBR23" s="219"/>
      <c r="BBS23" s="219"/>
      <c r="BBT23" s="219"/>
      <c r="BBU23" s="219"/>
      <c r="BBV23" s="219"/>
      <c r="BBW23" s="219"/>
      <c r="BBX23" s="219"/>
      <c r="BBY23" s="219"/>
      <c r="BBZ23" s="219"/>
      <c r="BCA23" s="219"/>
      <c r="BCB23" s="219"/>
      <c r="BCC23" s="219"/>
      <c r="BCD23" s="219"/>
      <c r="BCE23" s="219"/>
      <c r="BCF23" s="219"/>
      <c r="BCG23" s="219"/>
      <c r="BCH23" s="219"/>
      <c r="BCI23" s="219"/>
      <c r="BCJ23" s="219"/>
      <c r="BCK23" s="219"/>
      <c r="BCL23" s="219"/>
      <c r="BCM23" s="219"/>
      <c r="BCN23" s="219"/>
      <c r="BCO23" s="219"/>
      <c r="BCP23" s="219"/>
      <c r="BCQ23" s="219"/>
      <c r="BCR23" s="219"/>
      <c r="BCS23" s="219"/>
      <c r="BCT23" s="219"/>
      <c r="BCU23" s="219"/>
      <c r="BCV23" s="219"/>
      <c r="BCW23" s="219"/>
      <c r="BCX23" s="219"/>
      <c r="BCY23" s="219"/>
      <c r="BCZ23" s="219"/>
      <c r="BDA23" s="219"/>
      <c r="BDB23" s="219"/>
      <c r="BDC23" s="219"/>
      <c r="BDD23" s="219"/>
      <c r="BDE23" s="219"/>
      <c r="BDF23" s="219"/>
      <c r="BDG23" s="219"/>
      <c r="BDH23" s="219"/>
      <c r="BDI23" s="219"/>
      <c r="BDJ23" s="219"/>
      <c r="BDK23" s="219"/>
      <c r="BDL23" s="219"/>
      <c r="BDM23" s="219"/>
      <c r="BDN23" s="219"/>
      <c r="BDO23" s="219"/>
      <c r="BDP23" s="219"/>
      <c r="BDQ23" s="219"/>
      <c r="BDR23" s="219"/>
      <c r="BDS23" s="219"/>
      <c r="BDT23" s="219"/>
      <c r="BDU23" s="219"/>
      <c r="BDV23" s="219"/>
      <c r="BDW23" s="219"/>
      <c r="BDX23" s="219"/>
      <c r="BDY23" s="219"/>
      <c r="BDZ23" s="219"/>
      <c r="BEA23" s="219"/>
      <c r="BEB23" s="219"/>
      <c r="BEC23" s="219"/>
      <c r="BED23" s="219"/>
      <c r="BEE23" s="219"/>
      <c r="BEF23" s="219"/>
      <c r="BEG23" s="219"/>
      <c r="BEH23" s="219"/>
      <c r="BEI23" s="219"/>
      <c r="BEJ23" s="219"/>
      <c r="BEK23" s="219"/>
      <c r="BEL23" s="219"/>
      <c r="BEM23" s="219"/>
      <c r="BEN23" s="219"/>
      <c r="BEO23" s="219"/>
      <c r="BEP23" s="219"/>
      <c r="BEQ23" s="219"/>
      <c r="BER23" s="219"/>
      <c r="BES23" s="219"/>
      <c r="BET23" s="219"/>
      <c r="BEU23" s="219"/>
      <c r="BEV23" s="219"/>
      <c r="BEW23" s="219"/>
      <c r="BEX23" s="219"/>
      <c r="BEY23" s="219"/>
      <c r="BEZ23" s="219"/>
      <c r="BFA23" s="219"/>
      <c r="BFB23" s="219"/>
      <c r="BFC23" s="219"/>
      <c r="BFD23" s="219"/>
      <c r="BFE23" s="219"/>
      <c r="BFF23" s="219"/>
      <c r="BFG23" s="219"/>
      <c r="BFH23" s="219"/>
      <c r="BFI23" s="219"/>
      <c r="BFJ23" s="219"/>
      <c r="BFK23" s="219"/>
      <c r="BFL23" s="219"/>
      <c r="BFM23" s="219"/>
      <c r="BFN23" s="219"/>
      <c r="BFO23" s="219"/>
      <c r="BFP23" s="219"/>
      <c r="BFQ23" s="219"/>
      <c r="BFR23" s="219"/>
      <c r="BFS23" s="219"/>
      <c r="BFT23" s="219"/>
      <c r="BFU23" s="219"/>
      <c r="BFV23" s="219"/>
      <c r="BFW23" s="219"/>
      <c r="BFX23" s="219"/>
      <c r="BFY23" s="219"/>
      <c r="BFZ23" s="219"/>
      <c r="BGA23" s="219"/>
      <c r="BGB23" s="219"/>
      <c r="BGC23" s="219"/>
      <c r="BGD23" s="219"/>
      <c r="BGE23" s="219"/>
      <c r="BGF23" s="219"/>
      <c r="BGG23" s="219"/>
      <c r="BGH23" s="219"/>
      <c r="BGI23" s="219"/>
      <c r="BGJ23" s="219"/>
      <c r="BGK23" s="219"/>
      <c r="BGL23" s="219"/>
      <c r="BGM23" s="219"/>
      <c r="BGN23" s="219"/>
      <c r="BGO23" s="219"/>
      <c r="BGP23" s="219"/>
      <c r="BGQ23" s="219"/>
      <c r="BGR23" s="219"/>
      <c r="BGS23" s="219"/>
      <c r="BGT23" s="219"/>
      <c r="BGU23" s="219"/>
      <c r="BGV23" s="219"/>
      <c r="BGW23" s="219"/>
      <c r="BGX23" s="219"/>
      <c r="BGY23" s="219"/>
      <c r="BGZ23" s="219"/>
      <c r="BHA23" s="219"/>
      <c r="BHB23" s="219"/>
      <c r="BHC23" s="219"/>
      <c r="BHD23" s="219"/>
      <c r="BHE23" s="219"/>
      <c r="BHF23" s="219"/>
      <c r="BHG23" s="219"/>
      <c r="BHH23" s="219"/>
      <c r="BHI23" s="219"/>
      <c r="BHJ23" s="219"/>
      <c r="BHK23" s="219"/>
      <c r="BHL23" s="219"/>
      <c r="BHM23" s="219"/>
      <c r="BHN23" s="219"/>
      <c r="BHO23" s="219"/>
      <c r="BHP23" s="219"/>
      <c r="BHQ23" s="219"/>
      <c r="BHR23" s="219"/>
      <c r="BHS23" s="219"/>
      <c r="BHT23" s="219"/>
      <c r="BHU23" s="219"/>
      <c r="BHV23" s="219"/>
      <c r="BHW23" s="219"/>
      <c r="BHX23" s="219"/>
      <c r="BHY23" s="219"/>
      <c r="BHZ23" s="219"/>
      <c r="BIA23" s="219"/>
      <c r="BIB23" s="219"/>
      <c r="BIC23" s="219"/>
      <c r="BID23" s="219"/>
      <c r="BIE23" s="219"/>
      <c r="BIF23" s="219"/>
      <c r="BIG23" s="219"/>
      <c r="BIH23" s="219"/>
      <c r="BII23" s="219"/>
      <c r="BIJ23" s="219"/>
      <c r="BIK23" s="219"/>
      <c r="BIL23" s="219"/>
      <c r="BIM23" s="219"/>
      <c r="BIN23" s="219"/>
      <c r="BIO23" s="219"/>
      <c r="BIP23" s="219"/>
      <c r="BIQ23" s="219"/>
      <c r="BIR23" s="219"/>
      <c r="BIS23" s="219"/>
      <c r="BIT23" s="219"/>
      <c r="BIU23" s="219"/>
      <c r="BIV23" s="219"/>
      <c r="BIW23" s="219"/>
      <c r="BIX23" s="219"/>
      <c r="BIY23" s="219"/>
      <c r="BIZ23" s="219"/>
      <c r="BJA23" s="219"/>
      <c r="BJB23" s="219"/>
      <c r="BJC23" s="219"/>
      <c r="BJD23" s="219"/>
      <c r="BJE23" s="219"/>
      <c r="BJF23" s="219"/>
      <c r="BJG23" s="219"/>
      <c r="BJH23" s="219"/>
      <c r="BJI23" s="219"/>
      <c r="BJJ23" s="219"/>
      <c r="BJK23" s="219"/>
      <c r="BJL23" s="219"/>
      <c r="BJM23" s="219"/>
      <c r="BJN23" s="219"/>
      <c r="BJO23" s="219"/>
      <c r="BJP23" s="219"/>
      <c r="BJQ23" s="219"/>
      <c r="BJR23" s="219"/>
      <c r="BJS23" s="219"/>
      <c r="BJT23" s="219"/>
      <c r="BJU23" s="219"/>
      <c r="BJV23" s="219"/>
      <c r="BJW23" s="219"/>
      <c r="BJX23" s="219"/>
    </row>
    <row r="24" spans="1:1636" s="219" customFormat="1" ht="21.9" customHeight="1" x14ac:dyDescent="0.25">
      <c r="A24" s="311"/>
      <c r="B24" s="309"/>
      <c r="C24" s="307"/>
      <c r="D24" s="232">
        <v>133</v>
      </c>
      <c r="E24" s="233" t="s">
        <v>402</v>
      </c>
      <c r="F24" s="239">
        <v>1000000</v>
      </c>
      <c r="G24" s="239">
        <v>1000000</v>
      </c>
      <c r="H24" s="239">
        <v>1000000</v>
      </c>
      <c r="I24" s="239">
        <v>1000000</v>
      </c>
      <c r="J24" s="239">
        <v>1000000</v>
      </c>
      <c r="K24" s="239">
        <v>1000000</v>
      </c>
      <c r="L24" s="239">
        <v>1000000</v>
      </c>
      <c r="M24" s="239">
        <v>1000000</v>
      </c>
      <c r="N24" s="239">
        <v>1000000</v>
      </c>
      <c r="O24" s="239">
        <v>1000000</v>
      </c>
      <c r="P24" s="239">
        <v>1000000</v>
      </c>
      <c r="Q24" s="239">
        <v>1000000</v>
      </c>
      <c r="R24" s="239">
        <f t="shared" si="0"/>
        <v>12000000</v>
      </c>
      <c r="S24" s="234" cm="1">
        <f t="array" ref="S24">SUM((F24:Q24)/12)</f>
        <v>1000000.0000000001</v>
      </c>
      <c r="T24" s="238"/>
      <c r="U24" s="237"/>
    </row>
    <row r="25" spans="1:1636" s="219" customFormat="1" ht="21.9" customHeight="1" x14ac:dyDescent="0.25">
      <c r="A25" s="310">
        <v>10</v>
      </c>
      <c r="B25" s="314">
        <v>2119574</v>
      </c>
      <c r="C25" s="306" t="s">
        <v>296</v>
      </c>
      <c r="D25" s="232">
        <v>111</v>
      </c>
      <c r="E25" s="233" t="s">
        <v>11</v>
      </c>
      <c r="F25" s="239">
        <v>6000000</v>
      </c>
      <c r="G25" s="239">
        <v>6000000</v>
      </c>
      <c r="H25" s="239">
        <v>6000000</v>
      </c>
      <c r="I25" s="239">
        <v>6000000</v>
      </c>
      <c r="J25" s="239">
        <v>6000000</v>
      </c>
      <c r="K25" s="239">
        <v>6000000</v>
      </c>
      <c r="L25" s="239">
        <v>6000000</v>
      </c>
      <c r="M25" s="239">
        <v>6000000</v>
      </c>
      <c r="N25" s="239">
        <v>6000000</v>
      </c>
      <c r="O25" s="239">
        <v>6000000</v>
      </c>
      <c r="P25" s="239">
        <v>6000000</v>
      </c>
      <c r="Q25" s="239">
        <v>6000000</v>
      </c>
      <c r="R25" s="239">
        <f t="shared" si="0"/>
        <v>72000000</v>
      </c>
      <c r="S25" s="241" cm="1">
        <f t="array" ref="S25">SUM((F25:Q25)/12)</f>
        <v>6000000</v>
      </c>
      <c r="T25" s="240"/>
      <c r="U25" s="237"/>
    </row>
    <row r="26" spans="1:1636" s="219" customFormat="1" ht="21.9" customHeight="1" x14ac:dyDescent="0.25">
      <c r="A26" s="311"/>
      <c r="B26" s="315"/>
      <c r="C26" s="307"/>
      <c r="D26" s="232">
        <v>133</v>
      </c>
      <c r="E26" s="233" t="s">
        <v>402</v>
      </c>
      <c r="F26" s="239">
        <v>2000000</v>
      </c>
      <c r="G26" s="239">
        <v>2000000</v>
      </c>
      <c r="H26" s="239">
        <v>2000000</v>
      </c>
      <c r="I26" s="239">
        <v>2000000</v>
      </c>
      <c r="J26" s="239">
        <v>2000000</v>
      </c>
      <c r="K26" s="239">
        <v>2000000</v>
      </c>
      <c r="L26" s="239">
        <v>2000000</v>
      </c>
      <c r="M26" s="239">
        <v>2000000</v>
      </c>
      <c r="N26" s="239">
        <v>2000000</v>
      </c>
      <c r="O26" s="239">
        <v>2000000</v>
      </c>
      <c r="P26" s="239">
        <v>2000000</v>
      </c>
      <c r="Q26" s="239">
        <v>2000000</v>
      </c>
      <c r="R26" s="239">
        <f t="shared" si="0"/>
        <v>24000000</v>
      </c>
      <c r="S26" s="241" cm="1">
        <f t="array" ref="S26">SUM((F26:Q26)/12)</f>
        <v>2000000.0000000002</v>
      </c>
      <c r="T26" s="243">
        <v>96000000</v>
      </c>
      <c r="U26" s="237"/>
    </row>
    <row r="27" spans="1:1636" s="219" customFormat="1" ht="23.25" customHeight="1" x14ac:dyDescent="0.25">
      <c r="A27" s="310">
        <v>11</v>
      </c>
      <c r="B27" s="314">
        <v>2523218</v>
      </c>
      <c r="C27" s="312" t="s">
        <v>356</v>
      </c>
      <c r="D27" s="232">
        <v>111</v>
      </c>
      <c r="E27" s="233" t="s">
        <v>11</v>
      </c>
      <c r="F27" s="239">
        <v>3800000</v>
      </c>
      <c r="G27" s="239">
        <v>3800000</v>
      </c>
      <c r="H27" s="239">
        <v>3800000</v>
      </c>
      <c r="I27" s="239">
        <v>3800000</v>
      </c>
      <c r="J27" s="239">
        <v>3800000</v>
      </c>
      <c r="K27" s="239">
        <v>3800000</v>
      </c>
      <c r="L27" s="239">
        <v>3800000</v>
      </c>
      <c r="M27" s="239">
        <v>3800000</v>
      </c>
      <c r="N27" s="239">
        <v>3800000</v>
      </c>
      <c r="O27" s="239">
        <v>3800000</v>
      </c>
      <c r="P27" s="239">
        <v>3800000</v>
      </c>
      <c r="Q27" s="239">
        <v>3800000</v>
      </c>
      <c r="R27" s="239">
        <v>45000000</v>
      </c>
      <c r="S27" s="241" cm="1">
        <f t="array" ref="S27">SUM((F27:Q27)/12)</f>
        <v>3799999.9999999995</v>
      </c>
      <c r="T27" s="240">
        <v>69000000</v>
      </c>
      <c r="U27" s="237"/>
    </row>
    <row r="28" spans="1:1636" s="219" customFormat="1" ht="23.25" customHeight="1" x14ac:dyDescent="0.25">
      <c r="A28" s="311"/>
      <c r="B28" s="315"/>
      <c r="C28" s="313"/>
      <c r="D28" s="232">
        <v>133</v>
      </c>
      <c r="E28" s="233" t="s">
        <v>402</v>
      </c>
      <c r="F28" s="239">
        <v>2000000</v>
      </c>
      <c r="G28" s="239">
        <v>2000000</v>
      </c>
      <c r="H28" s="239">
        <v>2000000</v>
      </c>
      <c r="I28" s="239">
        <v>2000000</v>
      </c>
      <c r="J28" s="239">
        <v>2000000</v>
      </c>
      <c r="K28" s="239">
        <v>2000000</v>
      </c>
      <c r="L28" s="239">
        <v>2000000</v>
      </c>
      <c r="M28" s="239">
        <v>2000000</v>
      </c>
      <c r="N28" s="239">
        <v>2000000</v>
      </c>
      <c r="O28" s="239">
        <v>2000000</v>
      </c>
      <c r="P28" s="239">
        <v>2000000</v>
      </c>
      <c r="Q28" s="239">
        <v>2000000</v>
      </c>
      <c r="R28" s="239">
        <f t="shared" si="0"/>
        <v>24000000</v>
      </c>
      <c r="S28" s="241" cm="1">
        <f t="array" ref="S28">SUM((F28:Q28)/12)</f>
        <v>2000000.0000000002</v>
      </c>
      <c r="T28" s="238"/>
      <c r="U28" s="237"/>
    </row>
    <row r="29" spans="1:1636" s="219" customFormat="1" ht="21.9" customHeight="1" x14ac:dyDescent="0.25">
      <c r="A29" s="310">
        <v>12</v>
      </c>
      <c r="B29" s="314">
        <v>4799778</v>
      </c>
      <c r="C29" s="306" t="s">
        <v>381</v>
      </c>
      <c r="D29" s="232">
        <v>111</v>
      </c>
      <c r="E29" s="233" t="s">
        <v>11</v>
      </c>
      <c r="F29" s="244">
        <v>5250000</v>
      </c>
      <c r="G29" s="244">
        <v>5250000</v>
      </c>
      <c r="H29" s="244">
        <v>5250000</v>
      </c>
      <c r="I29" s="244">
        <v>5250000</v>
      </c>
      <c r="J29" s="244">
        <v>5250000</v>
      </c>
      <c r="K29" s="244">
        <v>5250000</v>
      </c>
      <c r="L29" s="244">
        <v>5250000</v>
      </c>
      <c r="M29" s="244">
        <v>5250000</v>
      </c>
      <c r="N29" s="244">
        <v>5250000</v>
      </c>
      <c r="O29" s="244">
        <v>5250000</v>
      </c>
      <c r="P29" s="244">
        <v>5250000</v>
      </c>
      <c r="Q29" s="244">
        <v>5250000</v>
      </c>
      <c r="R29" s="244">
        <f t="shared" si="0"/>
        <v>63000000</v>
      </c>
      <c r="S29" s="241" cm="1">
        <f t="array" ref="S29">SUM((F29:Q29)/12)</f>
        <v>5250000</v>
      </c>
      <c r="T29" s="235">
        <v>87850000</v>
      </c>
      <c r="U29" s="237"/>
    </row>
    <row r="30" spans="1:1636" s="219" customFormat="1" ht="21.9" customHeight="1" x14ac:dyDescent="0.25">
      <c r="A30" s="318"/>
      <c r="B30" s="317"/>
      <c r="C30" s="316"/>
      <c r="D30" s="232">
        <v>133</v>
      </c>
      <c r="E30" s="233" t="s">
        <v>402</v>
      </c>
      <c r="F30" s="251">
        <v>1750000</v>
      </c>
      <c r="G30" s="251">
        <v>1750000</v>
      </c>
      <c r="H30" s="251">
        <v>1750000</v>
      </c>
      <c r="I30" s="251">
        <v>1750000</v>
      </c>
      <c r="J30" s="251">
        <v>1750000</v>
      </c>
      <c r="K30" s="251">
        <v>1750000</v>
      </c>
      <c r="L30" s="251">
        <v>1750000</v>
      </c>
      <c r="M30" s="251">
        <v>1750000</v>
      </c>
      <c r="N30" s="251">
        <v>1750000</v>
      </c>
      <c r="O30" s="251">
        <v>1750000</v>
      </c>
      <c r="P30" s="251">
        <v>1750000</v>
      </c>
      <c r="Q30" s="251">
        <v>1750000</v>
      </c>
      <c r="R30" s="251">
        <f t="shared" si="0"/>
        <v>21000000</v>
      </c>
      <c r="S30" s="234" cm="1">
        <f t="array" ref="S30">SUM((F30:Q30)/12)</f>
        <v>1749999.9999999998</v>
      </c>
      <c r="T30" s="240"/>
      <c r="U30" s="237"/>
    </row>
    <row r="31" spans="1:1636" s="219" customFormat="1" ht="21.9" customHeight="1" x14ac:dyDescent="0.25">
      <c r="A31" s="311"/>
      <c r="B31" s="315"/>
      <c r="C31" s="307"/>
      <c r="D31" s="232">
        <v>232</v>
      </c>
      <c r="E31" s="233" t="s">
        <v>434</v>
      </c>
      <c r="F31" s="251"/>
      <c r="G31" s="251">
        <v>1000000</v>
      </c>
      <c r="H31" s="251">
        <v>0</v>
      </c>
      <c r="I31" s="251">
        <v>1000000</v>
      </c>
      <c r="J31" s="251">
        <v>1000000</v>
      </c>
      <c r="K31" s="251"/>
      <c r="L31" s="251"/>
      <c r="M31" s="251"/>
      <c r="N31" s="251"/>
      <c r="O31" s="251">
        <v>850000</v>
      </c>
      <c r="P31" s="251">
        <v>0</v>
      </c>
      <c r="Q31" s="251">
        <v>0</v>
      </c>
      <c r="R31" s="251">
        <f t="shared" si="0"/>
        <v>3850000</v>
      </c>
      <c r="S31" s="241">
        <v>0</v>
      </c>
      <c r="T31" s="243"/>
      <c r="U31" s="237"/>
    </row>
    <row r="32" spans="1:1636" s="219" customFormat="1" ht="21.9" customHeight="1" x14ac:dyDescent="0.25">
      <c r="A32" s="310">
        <v>13</v>
      </c>
      <c r="B32" s="314">
        <v>5593124</v>
      </c>
      <c r="C32" s="306" t="s">
        <v>297</v>
      </c>
      <c r="D32" s="232">
        <v>111</v>
      </c>
      <c r="E32" s="233" t="s">
        <v>11</v>
      </c>
      <c r="F32" s="251">
        <v>0</v>
      </c>
      <c r="G32" s="251">
        <v>0</v>
      </c>
      <c r="H32" s="251">
        <v>0</v>
      </c>
      <c r="I32" s="251">
        <v>0</v>
      </c>
      <c r="J32" s="251">
        <v>0</v>
      </c>
      <c r="K32" s="251">
        <v>0</v>
      </c>
      <c r="L32" s="251">
        <v>0</v>
      </c>
      <c r="M32" s="251">
        <v>0</v>
      </c>
      <c r="N32" s="251">
        <v>0</v>
      </c>
      <c r="O32" s="251">
        <v>0</v>
      </c>
      <c r="P32" s="251">
        <v>0</v>
      </c>
      <c r="Q32" s="251">
        <v>0</v>
      </c>
      <c r="R32" s="251">
        <f t="shared" si="0"/>
        <v>0</v>
      </c>
      <c r="S32" s="241">
        <v>0</v>
      </c>
      <c r="T32" s="240">
        <v>0</v>
      </c>
      <c r="U32" s="237"/>
    </row>
    <row r="33" spans="1:1636" s="219" customFormat="1" ht="21.9" customHeight="1" x14ac:dyDescent="0.25">
      <c r="A33" s="311"/>
      <c r="B33" s="315"/>
      <c r="C33" s="307"/>
      <c r="D33" s="232">
        <v>133</v>
      </c>
      <c r="E33" s="233" t="s">
        <v>402</v>
      </c>
      <c r="F33" s="251">
        <v>0</v>
      </c>
      <c r="G33" s="251">
        <v>0</v>
      </c>
      <c r="H33" s="251">
        <v>0</v>
      </c>
      <c r="I33" s="251">
        <v>0</v>
      </c>
      <c r="J33" s="251">
        <v>0</v>
      </c>
      <c r="K33" s="251">
        <v>0</v>
      </c>
      <c r="L33" s="251">
        <v>0</v>
      </c>
      <c r="M33" s="251">
        <v>0</v>
      </c>
      <c r="N33" s="251">
        <v>0</v>
      </c>
      <c r="O33" s="251">
        <v>0</v>
      </c>
      <c r="P33" s="251">
        <v>0</v>
      </c>
      <c r="Q33" s="251">
        <v>0</v>
      </c>
      <c r="R33" s="251">
        <f t="shared" si="0"/>
        <v>0</v>
      </c>
      <c r="S33" s="234">
        <v>0</v>
      </c>
      <c r="T33" s="238"/>
      <c r="U33" s="237"/>
    </row>
    <row r="34" spans="1:1636" s="219" customFormat="1" ht="21.9" customHeight="1" x14ac:dyDescent="0.25">
      <c r="A34" s="245">
        <v>14</v>
      </c>
      <c r="B34" s="289">
        <v>3527353</v>
      </c>
      <c r="C34" s="246" t="s">
        <v>298</v>
      </c>
      <c r="D34" s="232">
        <v>111</v>
      </c>
      <c r="E34" s="233" t="s">
        <v>11</v>
      </c>
      <c r="F34" s="244">
        <v>8800000</v>
      </c>
      <c r="G34" s="244">
        <v>8800000</v>
      </c>
      <c r="H34" s="244">
        <v>8800000</v>
      </c>
      <c r="I34" s="244">
        <v>8800000</v>
      </c>
      <c r="J34" s="244">
        <v>8800000</v>
      </c>
      <c r="K34" s="244">
        <v>8800000</v>
      </c>
      <c r="L34" s="244">
        <v>8800000</v>
      </c>
      <c r="M34" s="244">
        <v>8800000</v>
      </c>
      <c r="N34" s="244">
        <v>8800000</v>
      </c>
      <c r="O34" s="244">
        <v>8800000</v>
      </c>
      <c r="P34" s="244">
        <v>8800000</v>
      </c>
      <c r="Q34" s="244">
        <v>8800000</v>
      </c>
      <c r="R34" s="244">
        <f t="shared" si="0"/>
        <v>105600000</v>
      </c>
      <c r="S34" s="241" cm="1">
        <f t="array" ref="S34">SUM((F34:Q34)/12)</f>
        <v>8799999.9999999981</v>
      </c>
      <c r="T34" s="238">
        <v>105600000</v>
      </c>
      <c r="U34" s="237"/>
      <c r="IC34" s="221"/>
      <c r="ID34" s="221"/>
      <c r="IE34" s="221"/>
      <c r="IF34" s="221"/>
      <c r="IG34" s="221"/>
      <c r="IH34" s="221"/>
      <c r="II34" s="221"/>
      <c r="IJ34" s="221"/>
      <c r="IK34" s="221"/>
      <c r="IL34" s="221"/>
      <c r="IM34" s="221"/>
      <c r="IN34" s="221"/>
      <c r="IO34" s="221"/>
      <c r="IP34" s="221"/>
      <c r="IQ34" s="221"/>
      <c r="IR34" s="221"/>
      <c r="IS34" s="221"/>
      <c r="IT34" s="221"/>
      <c r="IU34" s="221"/>
      <c r="IV34" s="221"/>
      <c r="IW34" s="221"/>
      <c r="IX34" s="221"/>
      <c r="IY34" s="221"/>
      <c r="IZ34" s="221"/>
      <c r="JA34" s="221"/>
      <c r="JB34" s="221"/>
      <c r="JC34" s="221"/>
      <c r="JD34" s="221"/>
      <c r="JE34" s="221"/>
      <c r="JF34" s="221"/>
      <c r="JG34" s="221"/>
      <c r="JH34" s="221"/>
      <c r="JI34" s="221"/>
      <c r="JJ34" s="221"/>
      <c r="JK34" s="221"/>
      <c r="JL34" s="221"/>
      <c r="JM34" s="221"/>
      <c r="JN34" s="221"/>
      <c r="JO34" s="221"/>
      <c r="JP34" s="221"/>
      <c r="JQ34" s="221"/>
      <c r="JR34" s="221"/>
      <c r="JS34" s="221"/>
      <c r="JT34" s="221"/>
      <c r="JU34" s="221"/>
      <c r="JV34" s="221"/>
      <c r="JW34" s="221"/>
      <c r="JX34" s="221"/>
      <c r="JY34" s="221"/>
      <c r="JZ34" s="221"/>
      <c r="KA34" s="221"/>
      <c r="KB34" s="221"/>
      <c r="KC34" s="221"/>
      <c r="KD34" s="221"/>
      <c r="KE34" s="221"/>
      <c r="KF34" s="221"/>
      <c r="KG34" s="221"/>
      <c r="KH34" s="221"/>
      <c r="KI34" s="221"/>
      <c r="KJ34" s="221"/>
      <c r="KK34" s="221"/>
      <c r="KL34" s="221"/>
      <c r="KM34" s="221"/>
      <c r="KN34" s="221"/>
      <c r="KO34" s="221"/>
      <c r="KP34" s="221"/>
      <c r="KQ34" s="221"/>
      <c r="KR34" s="221"/>
      <c r="KS34" s="221"/>
      <c r="KT34" s="221"/>
      <c r="KU34" s="221"/>
      <c r="KV34" s="221"/>
      <c r="KW34" s="221"/>
      <c r="KX34" s="221"/>
      <c r="KY34" s="221"/>
      <c r="KZ34" s="221"/>
      <c r="LA34" s="221"/>
      <c r="LB34" s="221"/>
      <c r="LC34" s="221"/>
      <c r="LD34" s="221"/>
      <c r="LE34" s="221"/>
      <c r="LF34" s="221"/>
      <c r="LG34" s="221"/>
      <c r="LH34" s="221"/>
      <c r="LI34" s="221"/>
      <c r="LJ34" s="221"/>
      <c r="LK34" s="221"/>
      <c r="LL34" s="221"/>
      <c r="LM34" s="221"/>
      <c r="LN34" s="221"/>
      <c r="LO34" s="221"/>
      <c r="LP34" s="221"/>
      <c r="LQ34" s="221"/>
      <c r="LR34" s="221"/>
      <c r="LS34" s="221"/>
      <c r="LT34" s="221"/>
      <c r="LU34" s="221"/>
      <c r="LV34" s="221"/>
      <c r="LW34" s="221"/>
      <c r="LX34" s="221"/>
      <c r="LY34" s="221"/>
      <c r="LZ34" s="221"/>
      <c r="MA34" s="221"/>
      <c r="MB34" s="221"/>
      <c r="MC34" s="221"/>
      <c r="MD34" s="221"/>
      <c r="ME34" s="221"/>
      <c r="MF34" s="221"/>
      <c r="MG34" s="221"/>
      <c r="MH34" s="221"/>
      <c r="MI34" s="221"/>
      <c r="MJ34" s="221"/>
      <c r="MK34" s="221"/>
      <c r="ML34" s="221"/>
      <c r="MM34" s="221"/>
      <c r="MN34" s="221"/>
      <c r="MO34" s="221"/>
      <c r="MP34" s="221"/>
      <c r="MQ34" s="221"/>
      <c r="MR34" s="221"/>
      <c r="MS34" s="221"/>
      <c r="MT34" s="221"/>
      <c r="MU34" s="221"/>
      <c r="MV34" s="221"/>
      <c r="MW34" s="221"/>
      <c r="MX34" s="221"/>
      <c r="MY34" s="221"/>
      <c r="MZ34" s="221"/>
      <c r="NA34" s="221"/>
      <c r="NB34" s="221"/>
      <c r="NC34" s="221"/>
      <c r="ND34" s="221"/>
      <c r="NE34" s="221"/>
      <c r="NF34" s="221"/>
      <c r="NG34" s="221"/>
      <c r="NH34" s="221"/>
      <c r="NI34" s="221"/>
      <c r="NJ34" s="221"/>
      <c r="NK34" s="221"/>
      <c r="NL34" s="221"/>
      <c r="NM34" s="221"/>
      <c r="NN34" s="221"/>
      <c r="NO34" s="221"/>
      <c r="NP34" s="221"/>
      <c r="NQ34" s="221"/>
      <c r="NR34" s="221"/>
      <c r="NS34" s="221"/>
      <c r="NT34" s="221"/>
      <c r="NU34" s="221"/>
      <c r="NV34" s="221"/>
      <c r="NW34" s="221"/>
      <c r="NX34" s="221"/>
      <c r="NY34" s="221"/>
      <c r="NZ34" s="221"/>
      <c r="OA34" s="221"/>
      <c r="OB34" s="221"/>
      <c r="OC34" s="221"/>
      <c r="OD34" s="221"/>
      <c r="OE34" s="221"/>
      <c r="OF34" s="221"/>
      <c r="OG34" s="221"/>
      <c r="OH34" s="221"/>
      <c r="OI34" s="221"/>
      <c r="OJ34" s="221"/>
      <c r="OK34" s="221"/>
      <c r="OL34" s="221"/>
      <c r="OM34" s="221"/>
      <c r="ON34" s="221"/>
      <c r="OO34" s="221"/>
      <c r="OP34" s="221"/>
      <c r="OQ34" s="221"/>
      <c r="OR34" s="221"/>
      <c r="OS34" s="221"/>
      <c r="OT34" s="221"/>
      <c r="OU34" s="221"/>
      <c r="OV34" s="221"/>
      <c r="OW34" s="221"/>
      <c r="OX34" s="221"/>
      <c r="OY34" s="221"/>
      <c r="OZ34" s="221"/>
      <c r="PA34" s="221"/>
      <c r="PB34" s="221"/>
      <c r="PC34" s="221"/>
      <c r="PD34" s="221"/>
      <c r="PE34" s="221"/>
      <c r="PF34" s="221"/>
      <c r="PG34" s="221"/>
      <c r="PH34" s="221"/>
      <c r="PI34" s="221"/>
      <c r="PJ34" s="221"/>
      <c r="PK34" s="221"/>
      <c r="PL34" s="221"/>
      <c r="PM34" s="221"/>
      <c r="PN34" s="221"/>
      <c r="PO34" s="221"/>
      <c r="PP34" s="221"/>
      <c r="PQ34" s="221"/>
      <c r="PR34" s="221"/>
      <c r="PS34" s="221"/>
      <c r="PT34" s="221"/>
      <c r="PU34" s="221"/>
      <c r="PV34" s="221"/>
      <c r="PW34" s="221"/>
      <c r="PX34" s="221"/>
      <c r="PY34" s="221"/>
      <c r="PZ34" s="221"/>
      <c r="QA34" s="221"/>
      <c r="QB34" s="221"/>
      <c r="QC34" s="221"/>
      <c r="QD34" s="221"/>
      <c r="QE34" s="221"/>
      <c r="QF34" s="221"/>
      <c r="QG34" s="221"/>
      <c r="QH34" s="221"/>
      <c r="QI34" s="221"/>
      <c r="QJ34" s="221"/>
      <c r="QK34" s="221"/>
      <c r="QL34" s="221"/>
      <c r="QM34" s="221"/>
      <c r="QN34" s="221"/>
      <c r="QO34" s="221"/>
      <c r="QP34" s="221"/>
      <c r="QQ34" s="221"/>
      <c r="QR34" s="221"/>
      <c r="QS34" s="221"/>
      <c r="QT34" s="221"/>
      <c r="QU34" s="221"/>
      <c r="QV34" s="221"/>
      <c r="QW34" s="221"/>
      <c r="QX34" s="221"/>
      <c r="QY34" s="221"/>
      <c r="QZ34" s="221"/>
      <c r="RA34" s="221"/>
      <c r="RB34" s="221"/>
      <c r="RC34" s="221"/>
      <c r="RD34" s="221"/>
      <c r="RE34" s="221"/>
      <c r="RF34" s="221"/>
      <c r="RG34" s="221"/>
      <c r="RH34" s="221"/>
      <c r="RI34" s="221"/>
      <c r="RJ34" s="221"/>
      <c r="RK34" s="221"/>
      <c r="RL34" s="221"/>
      <c r="RM34" s="221"/>
      <c r="RN34" s="221"/>
      <c r="RO34" s="221"/>
      <c r="RP34" s="221"/>
      <c r="RQ34" s="221"/>
      <c r="RR34" s="221"/>
      <c r="RS34" s="221"/>
      <c r="RT34" s="221"/>
      <c r="RU34" s="221"/>
      <c r="RV34" s="221"/>
      <c r="RW34" s="221"/>
      <c r="RX34" s="221"/>
      <c r="RY34" s="221"/>
      <c r="RZ34" s="221"/>
      <c r="SA34" s="221"/>
      <c r="SB34" s="221"/>
      <c r="SC34" s="221"/>
      <c r="SD34" s="221"/>
      <c r="SE34" s="221"/>
      <c r="SF34" s="221"/>
      <c r="SG34" s="221"/>
      <c r="SH34" s="221"/>
      <c r="SI34" s="221"/>
      <c r="SJ34" s="221"/>
      <c r="SK34" s="221"/>
      <c r="SL34" s="221"/>
      <c r="SM34" s="221"/>
      <c r="SN34" s="221"/>
      <c r="SO34" s="221"/>
      <c r="SP34" s="221"/>
      <c r="SQ34" s="221"/>
      <c r="SR34" s="221"/>
      <c r="SS34" s="221"/>
      <c r="ST34" s="221"/>
      <c r="SU34" s="221"/>
      <c r="SV34" s="221"/>
      <c r="SW34" s="221"/>
      <c r="SX34" s="221"/>
      <c r="SY34" s="221"/>
      <c r="SZ34" s="221"/>
      <c r="TA34" s="221"/>
      <c r="TB34" s="221"/>
      <c r="TC34" s="221"/>
      <c r="TD34" s="221"/>
      <c r="TE34" s="221"/>
      <c r="TF34" s="221"/>
      <c r="TG34" s="221"/>
      <c r="TH34" s="221"/>
      <c r="TI34" s="221"/>
      <c r="TJ34" s="221"/>
      <c r="TK34" s="221"/>
      <c r="TL34" s="221"/>
      <c r="TM34" s="221"/>
      <c r="TN34" s="221"/>
      <c r="TO34" s="221"/>
      <c r="TP34" s="221"/>
      <c r="TQ34" s="221"/>
      <c r="TR34" s="221"/>
      <c r="TS34" s="221"/>
      <c r="TT34" s="221"/>
      <c r="TU34" s="221"/>
      <c r="TV34" s="221"/>
      <c r="TW34" s="221"/>
      <c r="TX34" s="221"/>
      <c r="TY34" s="221"/>
      <c r="TZ34" s="221"/>
      <c r="UA34" s="221"/>
      <c r="UB34" s="221"/>
      <c r="UC34" s="221"/>
      <c r="UD34" s="221"/>
      <c r="UE34" s="221"/>
      <c r="UF34" s="221"/>
      <c r="UG34" s="221"/>
      <c r="UH34" s="221"/>
      <c r="UI34" s="221"/>
      <c r="UJ34" s="221"/>
      <c r="UK34" s="221"/>
      <c r="UL34" s="221"/>
      <c r="UM34" s="221"/>
      <c r="UN34" s="221"/>
      <c r="UO34" s="221"/>
      <c r="UP34" s="221"/>
      <c r="UQ34" s="221"/>
      <c r="UR34" s="221"/>
      <c r="US34" s="221"/>
      <c r="UT34" s="221"/>
      <c r="UU34" s="221"/>
      <c r="UV34" s="221"/>
      <c r="UW34" s="221"/>
      <c r="UX34" s="221"/>
      <c r="UY34" s="221"/>
      <c r="UZ34" s="221"/>
      <c r="VA34" s="221"/>
      <c r="VB34" s="221"/>
      <c r="VC34" s="221"/>
      <c r="VD34" s="221"/>
      <c r="VE34" s="221"/>
      <c r="VF34" s="221"/>
      <c r="VG34" s="221"/>
      <c r="VH34" s="221"/>
      <c r="VI34" s="221"/>
      <c r="VJ34" s="221"/>
      <c r="VK34" s="221"/>
      <c r="VL34" s="221"/>
      <c r="VM34" s="221"/>
      <c r="VN34" s="221"/>
      <c r="VO34" s="221"/>
      <c r="VP34" s="221"/>
      <c r="VQ34" s="221"/>
      <c r="VR34" s="221"/>
      <c r="VS34" s="221"/>
      <c r="VT34" s="221"/>
      <c r="VU34" s="221"/>
      <c r="VV34" s="221"/>
      <c r="VW34" s="221"/>
      <c r="VX34" s="221"/>
      <c r="VY34" s="221"/>
      <c r="VZ34" s="221"/>
      <c r="WA34" s="221"/>
      <c r="WB34" s="221"/>
      <c r="WC34" s="221"/>
      <c r="WD34" s="221"/>
      <c r="WE34" s="221"/>
      <c r="WF34" s="221"/>
      <c r="WG34" s="221"/>
      <c r="WH34" s="221"/>
      <c r="WI34" s="221"/>
      <c r="WJ34" s="221"/>
      <c r="WK34" s="221"/>
      <c r="WL34" s="221"/>
      <c r="WM34" s="221"/>
      <c r="WN34" s="221"/>
      <c r="WO34" s="221"/>
      <c r="WP34" s="221"/>
      <c r="WQ34" s="221"/>
      <c r="WR34" s="221"/>
      <c r="WS34" s="221"/>
      <c r="WT34" s="221"/>
      <c r="WU34" s="221"/>
      <c r="WV34" s="221"/>
      <c r="WW34" s="221"/>
      <c r="WX34" s="221"/>
      <c r="WY34" s="221"/>
      <c r="WZ34" s="221"/>
      <c r="XA34" s="221"/>
      <c r="XB34" s="221"/>
      <c r="XC34" s="221"/>
      <c r="XD34" s="221"/>
      <c r="XE34" s="221"/>
      <c r="XF34" s="221"/>
      <c r="XG34" s="221"/>
      <c r="XH34" s="221"/>
      <c r="XI34" s="221"/>
      <c r="XJ34" s="221"/>
      <c r="XK34" s="221"/>
      <c r="XL34" s="221"/>
      <c r="XM34" s="221"/>
      <c r="XN34" s="221"/>
      <c r="XO34" s="221"/>
      <c r="XP34" s="221"/>
      <c r="XQ34" s="221"/>
      <c r="XR34" s="221"/>
      <c r="XS34" s="221"/>
      <c r="XT34" s="221"/>
      <c r="XU34" s="221"/>
      <c r="XV34" s="221"/>
      <c r="XW34" s="221"/>
      <c r="XX34" s="221"/>
      <c r="XY34" s="221"/>
      <c r="XZ34" s="221"/>
      <c r="YA34" s="221"/>
      <c r="YB34" s="221"/>
      <c r="YC34" s="221"/>
      <c r="YD34" s="221"/>
      <c r="YE34" s="221"/>
      <c r="YF34" s="221"/>
      <c r="YG34" s="221"/>
      <c r="YH34" s="221"/>
      <c r="YI34" s="221"/>
      <c r="YJ34" s="221"/>
      <c r="YK34" s="221"/>
      <c r="YL34" s="221"/>
      <c r="YM34" s="221"/>
      <c r="YN34" s="221"/>
      <c r="YO34" s="221"/>
      <c r="YP34" s="221"/>
      <c r="YQ34" s="221"/>
      <c r="YR34" s="221"/>
      <c r="YS34" s="221"/>
      <c r="YT34" s="221"/>
      <c r="YU34" s="221"/>
      <c r="YV34" s="221"/>
      <c r="YW34" s="221"/>
      <c r="YX34" s="221"/>
      <c r="YY34" s="221"/>
      <c r="YZ34" s="221"/>
      <c r="ZA34" s="221"/>
      <c r="ZB34" s="221"/>
      <c r="ZC34" s="221"/>
      <c r="ZD34" s="221"/>
      <c r="ZE34" s="221"/>
      <c r="ZF34" s="221"/>
      <c r="ZG34" s="221"/>
      <c r="ZH34" s="221"/>
      <c r="ZI34" s="221"/>
      <c r="ZJ34" s="221"/>
      <c r="ZK34" s="221"/>
      <c r="ZL34" s="221"/>
      <c r="ZM34" s="221"/>
      <c r="ZN34" s="221"/>
      <c r="ZO34" s="221"/>
      <c r="ZP34" s="221"/>
      <c r="ZQ34" s="221"/>
      <c r="ZR34" s="221"/>
      <c r="ZS34" s="221"/>
      <c r="ZT34" s="221"/>
      <c r="ZU34" s="221"/>
      <c r="ZV34" s="221"/>
      <c r="ZW34" s="221"/>
      <c r="ZX34" s="221"/>
      <c r="ZY34" s="221"/>
      <c r="ZZ34" s="221"/>
      <c r="AAA34" s="221"/>
      <c r="AAB34" s="221"/>
      <c r="AAC34" s="221"/>
      <c r="AAD34" s="221"/>
      <c r="AAE34" s="221"/>
      <c r="AAF34" s="221"/>
      <c r="AAG34" s="221"/>
      <c r="AAH34" s="221"/>
      <c r="AAI34" s="221"/>
      <c r="AAJ34" s="221"/>
      <c r="AAK34" s="221"/>
      <c r="AAL34" s="221"/>
      <c r="AAM34" s="221"/>
      <c r="AAN34" s="221"/>
      <c r="AAO34" s="221"/>
      <c r="AAP34" s="221"/>
      <c r="AAQ34" s="221"/>
      <c r="AAR34" s="221"/>
      <c r="AAS34" s="221"/>
      <c r="AAT34" s="221"/>
      <c r="AAU34" s="221"/>
      <c r="AAV34" s="221"/>
      <c r="AAW34" s="221"/>
      <c r="AAX34" s="221"/>
      <c r="AAY34" s="221"/>
      <c r="AAZ34" s="221"/>
      <c r="ABA34" s="221"/>
      <c r="ABB34" s="221"/>
      <c r="ABC34" s="221"/>
      <c r="ABD34" s="221"/>
      <c r="ABE34" s="221"/>
      <c r="ABF34" s="221"/>
      <c r="ABG34" s="221"/>
      <c r="ABH34" s="221"/>
      <c r="ABI34" s="221"/>
      <c r="ABJ34" s="221"/>
      <c r="ABK34" s="221"/>
      <c r="ABL34" s="221"/>
      <c r="ABM34" s="221"/>
      <c r="ABN34" s="221"/>
      <c r="ABO34" s="221"/>
      <c r="ABP34" s="221"/>
      <c r="ABQ34" s="221"/>
      <c r="ABR34" s="221"/>
      <c r="ABS34" s="221"/>
      <c r="ABT34" s="221"/>
      <c r="ABU34" s="221"/>
      <c r="ABV34" s="221"/>
      <c r="ABW34" s="221"/>
      <c r="ABX34" s="221"/>
      <c r="ABY34" s="221"/>
      <c r="ABZ34" s="221"/>
      <c r="ACA34" s="221"/>
      <c r="ACB34" s="221"/>
      <c r="ACC34" s="221"/>
      <c r="ACD34" s="221"/>
      <c r="ACE34" s="221"/>
      <c r="ACF34" s="221"/>
      <c r="ACG34" s="221"/>
      <c r="ACH34" s="221"/>
      <c r="ACI34" s="221"/>
      <c r="ACJ34" s="221"/>
      <c r="ACK34" s="221"/>
      <c r="ACL34" s="221"/>
      <c r="ACM34" s="221"/>
      <c r="ACN34" s="221"/>
      <c r="ACO34" s="221"/>
      <c r="ACP34" s="221"/>
      <c r="ACQ34" s="221"/>
      <c r="ACR34" s="221"/>
      <c r="ACS34" s="221"/>
      <c r="ACT34" s="221"/>
      <c r="ACU34" s="221"/>
      <c r="ACV34" s="221"/>
      <c r="ACW34" s="221"/>
      <c r="ACX34" s="221"/>
      <c r="ACY34" s="221"/>
      <c r="ACZ34" s="221"/>
      <c r="ADA34" s="221"/>
      <c r="ADB34" s="221"/>
      <c r="ADC34" s="221"/>
      <c r="ADD34" s="221"/>
      <c r="ADE34" s="221"/>
      <c r="ADF34" s="221"/>
      <c r="ADG34" s="221"/>
      <c r="ADH34" s="221"/>
      <c r="ADI34" s="221"/>
      <c r="ADJ34" s="221"/>
      <c r="ADK34" s="221"/>
      <c r="ADL34" s="221"/>
      <c r="ADM34" s="221"/>
      <c r="ADN34" s="221"/>
      <c r="ADO34" s="221"/>
      <c r="ADP34" s="221"/>
      <c r="ADQ34" s="221"/>
      <c r="ADR34" s="221"/>
      <c r="ADS34" s="221"/>
      <c r="ADT34" s="221"/>
      <c r="ADU34" s="221"/>
      <c r="ADV34" s="221"/>
      <c r="ADW34" s="221"/>
      <c r="ADX34" s="221"/>
      <c r="ADY34" s="221"/>
      <c r="ADZ34" s="221"/>
      <c r="AEA34" s="221"/>
      <c r="AEB34" s="221"/>
      <c r="AEC34" s="221"/>
      <c r="AED34" s="221"/>
      <c r="AEE34" s="221"/>
      <c r="AEF34" s="221"/>
      <c r="AEG34" s="221"/>
      <c r="AEH34" s="221"/>
      <c r="AEI34" s="221"/>
      <c r="AEJ34" s="221"/>
      <c r="AEK34" s="221"/>
      <c r="AEL34" s="221"/>
      <c r="AEM34" s="221"/>
      <c r="AEN34" s="221"/>
      <c r="AEO34" s="221"/>
      <c r="AEP34" s="221"/>
      <c r="AEQ34" s="221"/>
      <c r="AER34" s="221"/>
      <c r="AES34" s="221"/>
      <c r="AET34" s="221"/>
      <c r="AEU34" s="221"/>
      <c r="AEV34" s="221"/>
      <c r="AEW34" s="221"/>
      <c r="AEX34" s="221"/>
      <c r="AEY34" s="221"/>
      <c r="AEZ34" s="221"/>
      <c r="AFA34" s="221"/>
      <c r="AFB34" s="221"/>
      <c r="AFC34" s="221"/>
      <c r="AFD34" s="221"/>
      <c r="AFE34" s="221"/>
      <c r="AFF34" s="221"/>
      <c r="AFG34" s="221"/>
      <c r="AFH34" s="221"/>
      <c r="AFI34" s="221"/>
      <c r="AFJ34" s="221"/>
      <c r="AFK34" s="221"/>
      <c r="AFL34" s="221"/>
      <c r="AFM34" s="221"/>
      <c r="AFN34" s="221"/>
      <c r="AFO34" s="221"/>
      <c r="AFP34" s="221"/>
      <c r="AFQ34" s="221"/>
      <c r="AFR34" s="221"/>
      <c r="AFS34" s="221"/>
      <c r="AFT34" s="221"/>
      <c r="AFU34" s="221"/>
      <c r="AFV34" s="221"/>
      <c r="AFW34" s="221"/>
      <c r="AFX34" s="221"/>
      <c r="AFY34" s="221"/>
      <c r="AFZ34" s="221"/>
      <c r="AGA34" s="221"/>
      <c r="AGB34" s="221"/>
      <c r="AGC34" s="221"/>
      <c r="AGD34" s="221"/>
      <c r="AGE34" s="221"/>
      <c r="AGF34" s="221"/>
      <c r="AGG34" s="221"/>
      <c r="AGH34" s="221"/>
      <c r="AGI34" s="221"/>
      <c r="AGJ34" s="221"/>
      <c r="AGK34" s="221"/>
      <c r="AGL34" s="221"/>
      <c r="AGM34" s="221"/>
      <c r="AGN34" s="221"/>
      <c r="AGO34" s="221"/>
      <c r="AGP34" s="221"/>
      <c r="AGQ34" s="221"/>
      <c r="AGR34" s="221"/>
      <c r="AGS34" s="221"/>
      <c r="AGT34" s="221"/>
      <c r="AGU34" s="221"/>
      <c r="AGV34" s="221"/>
      <c r="AGW34" s="221"/>
      <c r="AGX34" s="221"/>
      <c r="AGY34" s="221"/>
      <c r="AGZ34" s="221"/>
      <c r="AHA34" s="221"/>
      <c r="AHB34" s="221"/>
      <c r="AHC34" s="221"/>
      <c r="AHD34" s="221"/>
      <c r="AHE34" s="221"/>
      <c r="AHF34" s="221"/>
      <c r="AHG34" s="221"/>
      <c r="AHH34" s="221"/>
      <c r="AHI34" s="221"/>
      <c r="AHJ34" s="221"/>
      <c r="AHK34" s="221"/>
      <c r="AHL34" s="221"/>
      <c r="AHM34" s="221"/>
      <c r="AHN34" s="221"/>
      <c r="AHO34" s="221"/>
      <c r="AHP34" s="221"/>
      <c r="AHQ34" s="221"/>
      <c r="AHR34" s="221"/>
      <c r="AHS34" s="221"/>
      <c r="AHT34" s="221"/>
      <c r="AHU34" s="221"/>
      <c r="AHV34" s="221"/>
      <c r="AHW34" s="221"/>
      <c r="AHX34" s="221"/>
      <c r="AHY34" s="221"/>
      <c r="AHZ34" s="221"/>
      <c r="AIA34" s="221"/>
      <c r="AIB34" s="221"/>
      <c r="AIC34" s="221"/>
      <c r="AID34" s="221"/>
      <c r="AIE34" s="221"/>
      <c r="AIF34" s="221"/>
      <c r="AIG34" s="221"/>
      <c r="AIH34" s="221"/>
      <c r="AII34" s="221"/>
      <c r="AIJ34" s="221"/>
      <c r="AIK34" s="221"/>
      <c r="AIL34" s="221"/>
      <c r="AIM34" s="221"/>
      <c r="AIN34" s="221"/>
      <c r="AIO34" s="221"/>
      <c r="AIP34" s="221"/>
      <c r="AIQ34" s="221"/>
      <c r="AIR34" s="221"/>
      <c r="AIS34" s="221"/>
      <c r="AIT34" s="221"/>
      <c r="AIU34" s="221"/>
      <c r="AIV34" s="221"/>
      <c r="AIW34" s="221"/>
      <c r="AIX34" s="221"/>
      <c r="AIY34" s="221"/>
      <c r="AIZ34" s="221"/>
      <c r="AJA34" s="221"/>
      <c r="AJB34" s="221"/>
      <c r="AJC34" s="221"/>
      <c r="AJD34" s="221"/>
      <c r="AJE34" s="221"/>
      <c r="AJF34" s="221"/>
      <c r="AJG34" s="221"/>
      <c r="AJH34" s="221"/>
      <c r="AJI34" s="221"/>
      <c r="AJJ34" s="221"/>
      <c r="AJK34" s="221"/>
      <c r="AJL34" s="221"/>
      <c r="AJM34" s="221"/>
      <c r="AJN34" s="221"/>
      <c r="AJO34" s="221"/>
      <c r="AJP34" s="221"/>
      <c r="AJQ34" s="221"/>
      <c r="AJR34" s="221"/>
      <c r="AJS34" s="221"/>
      <c r="AJT34" s="221"/>
      <c r="AJU34" s="221"/>
      <c r="AJV34" s="221"/>
      <c r="AJW34" s="221"/>
      <c r="AJX34" s="221"/>
      <c r="AJY34" s="221"/>
      <c r="AJZ34" s="221"/>
      <c r="AKA34" s="221"/>
      <c r="AKB34" s="221"/>
      <c r="AKC34" s="221"/>
      <c r="AKD34" s="221"/>
      <c r="AKE34" s="221"/>
      <c r="AKF34" s="221"/>
      <c r="AKG34" s="221"/>
      <c r="AKH34" s="221"/>
      <c r="AKI34" s="221"/>
      <c r="AKJ34" s="221"/>
      <c r="AKK34" s="221"/>
      <c r="AKL34" s="221"/>
      <c r="AKM34" s="221"/>
      <c r="AKN34" s="221"/>
      <c r="AKO34" s="221"/>
      <c r="AKP34" s="221"/>
      <c r="AKQ34" s="221"/>
      <c r="AKR34" s="221"/>
      <c r="AKS34" s="221"/>
      <c r="AKT34" s="221"/>
      <c r="AKU34" s="221"/>
      <c r="AKV34" s="221"/>
      <c r="AKW34" s="221"/>
      <c r="AKX34" s="221"/>
      <c r="AKY34" s="221"/>
      <c r="AKZ34" s="221"/>
      <c r="ALA34" s="221"/>
      <c r="ALB34" s="221"/>
      <c r="ALC34" s="221"/>
      <c r="ALD34" s="221"/>
      <c r="ALE34" s="221"/>
      <c r="ALF34" s="221"/>
      <c r="ALG34" s="221"/>
      <c r="ALH34" s="221"/>
      <c r="ALI34" s="221"/>
      <c r="ALJ34" s="221"/>
      <c r="ALK34" s="221"/>
      <c r="ALL34" s="221"/>
      <c r="ALM34" s="221"/>
      <c r="ALN34" s="221"/>
      <c r="ALO34" s="221"/>
      <c r="ALP34" s="221"/>
      <c r="ALQ34" s="221"/>
      <c r="ALR34" s="221"/>
      <c r="ALS34" s="221"/>
      <c r="ALT34" s="221"/>
      <c r="ALU34" s="221"/>
      <c r="ALV34" s="221"/>
      <c r="ALW34" s="221"/>
      <c r="ALX34" s="221"/>
      <c r="ALY34" s="221"/>
      <c r="ALZ34" s="221"/>
      <c r="AMA34" s="221"/>
      <c r="AMB34" s="221"/>
      <c r="AMC34" s="221"/>
      <c r="AMD34" s="221"/>
      <c r="AME34" s="221"/>
      <c r="AMF34" s="221"/>
      <c r="AMG34" s="221"/>
      <c r="AMH34" s="221"/>
      <c r="AMI34" s="221"/>
      <c r="AMJ34" s="221"/>
      <c r="AMK34" s="221"/>
      <c r="AML34" s="221"/>
      <c r="AMM34" s="221"/>
      <c r="AMN34" s="221"/>
      <c r="AMO34" s="221"/>
      <c r="AMP34" s="221"/>
      <c r="AMQ34" s="221"/>
      <c r="AMR34" s="221"/>
      <c r="AMS34" s="221"/>
      <c r="AMT34" s="221"/>
      <c r="AMU34" s="221"/>
      <c r="AMV34" s="221"/>
      <c r="AMW34" s="221"/>
      <c r="AMX34" s="221"/>
      <c r="AMY34" s="221"/>
      <c r="AMZ34" s="221"/>
      <c r="ANA34" s="221"/>
      <c r="ANB34" s="221"/>
      <c r="ANC34" s="221"/>
      <c r="AND34" s="221"/>
      <c r="ANE34" s="221"/>
      <c r="ANF34" s="221"/>
      <c r="ANG34" s="221"/>
      <c r="ANH34" s="221"/>
      <c r="ANI34" s="221"/>
      <c r="ANJ34" s="221"/>
      <c r="ANK34" s="221"/>
      <c r="ANL34" s="221"/>
      <c r="ANM34" s="221"/>
      <c r="ANN34" s="221"/>
      <c r="ANO34" s="221"/>
      <c r="ANP34" s="221"/>
      <c r="ANQ34" s="221"/>
      <c r="ANR34" s="221"/>
      <c r="ANS34" s="221"/>
      <c r="ANT34" s="221"/>
      <c r="ANU34" s="221"/>
      <c r="ANV34" s="221"/>
      <c r="ANW34" s="221"/>
      <c r="ANX34" s="221"/>
      <c r="ANY34" s="221"/>
      <c r="ANZ34" s="221"/>
      <c r="AOA34" s="221"/>
      <c r="AOB34" s="221"/>
      <c r="AOC34" s="221"/>
      <c r="AOD34" s="221"/>
      <c r="AOE34" s="221"/>
      <c r="AOF34" s="221"/>
      <c r="AOG34" s="221"/>
      <c r="AOH34" s="221"/>
      <c r="AOI34" s="221"/>
      <c r="AOJ34" s="221"/>
      <c r="AOK34" s="221"/>
      <c r="AOL34" s="221"/>
      <c r="AOM34" s="221"/>
      <c r="AON34" s="221"/>
      <c r="AOO34" s="221"/>
      <c r="AOP34" s="221"/>
      <c r="AOQ34" s="221"/>
      <c r="AOR34" s="221"/>
      <c r="AOS34" s="221"/>
      <c r="AOT34" s="221"/>
      <c r="AOU34" s="221"/>
      <c r="AOV34" s="221"/>
      <c r="AOW34" s="221"/>
      <c r="AOX34" s="221"/>
      <c r="AOY34" s="221"/>
      <c r="AOZ34" s="221"/>
      <c r="APA34" s="221"/>
      <c r="APB34" s="221"/>
      <c r="APC34" s="221"/>
      <c r="APD34" s="221"/>
      <c r="APE34" s="221"/>
      <c r="APF34" s="221"/>
      <c r="APG34" s="221"/>
      <c r="APH34" s="221"/>
      <c r="API34" s="221"/>
      <c r="APJ34" s="221"/>
      <c r="APK34" s="221"/>
      <c r="APL34" s="221"/>
      <c r="APM34" s="221"/>
      <c r="APN34" s="221"/>
      <c r="APO34" s="221"/>
      <c r="APP34" s="221"/>
      <c r="APQ34" s="221"/>
      <c r="APR34" s="221"/>
      <c r="APS34" s="221"/>
      <c r="APT34" s="221"/>
      <c r="APU34" s="221"/>
      <c r="APV34" s="221"/>
      <c r="APW34" s="221"/>
      <c r="APX34" s="221"/>
      <c r="APY34" s="221"/>
      <c r="APZ34" s="221"/>
      <c r="AQA34" s="221"/>
      <c r="AQB34" s="221"/>
      <c r="AQC34" s="221"/>
      <c r="AQD34" s="221"/>
      <c r="AQE34" s="221"/>
      <c r="AQF34" s="221"/>
      <c r="AQG34" s="221"/>
      <c r="AQH34" s="221"/>
      <c r="AQI34" s="221"/>
      <c r="AQJ34" s="221"/>
      <c r="AQK34" s="221"/>
      <c r="AQL34" s="221"/>
      <c r="AQM34" s="221"/>
      <c r="AQN34" s="221"/>
      <c r="AQO34" s="221"/>
      <c r="AQP34" s="221"/>
      <c r="AQQ34" s="221"/>
      <c r="AQR34" s="221"/>
      <c r="AQS34" s="221"/>
      <c r="AQT34" s="221"/>
      <c r="AQU34" s="221"/>
      <c r="AQV34" s="221"/>
      <c r="AQW34" s="221"/>
      <c r="AQX34" s="221"/>
      <c r="AQY34" s="221"/>
      <c r="AQZ34" s="221"/>
      <c r="ARA34" s="221"/>
      <c r="ARB34" s="221"/>
      <c r="ARC34" s="221"/>
      <c r="ARD34" s="221"/>
      <c r="ARE34" s="221"/>
      <c r="ARF34" s="221"/>
      <c r="ARG34" s="221"/>
      <c r="ARH34" s="221"/>
      <c r="ARI34" s="221"/>
      <c r="ARJ34" s="221"/>
      <c r="ARK34" s="221"/>
      <c r="ARL34" s="221"/>
      <c r="ARM34" s="221"/>
      <c r="ARN34" s="221"/>
      <c r="ARO34" s="221"/>
      <c r="ARP34" s="221"/>
      <c r="ARQ34" s="221"/>
      <c r="ARR34" s="221"/>
      <c r="ARS34" s="221"/>
      <c r="ART34" s="221"/>
      <c r="ARU34" s="221"/>
      <c r="ARV34" s="221"/>
      <c r="ARW34" s="221"/>
      <c r="ARX34" s="221"/>
      <c r="ARY34" s="221"/>
      <c r="ARZ34" s="221"/>
      <c r="ASA34" s="221"/>
      <c r="ASB34" s="221"/>
      <c r="ASC34" s="221"/>
      <c r="ASD34" s="221"/>
      <c r="ASE34" s="221"/>
      <c r="ASF34" s="221"/>
      <c r="ASG34" s="221"/>
      <c r="ASH34" s="221"/>
      <c r="ASI34" s="221"/>
      <c r="ASJ34" s="221"/>
      <c r="ASK34" s="221"/>
      <c r="ASL34" s="221"/>
      <c r="ASM34" s="221"/>
      <c r="ASN34" s="221"/>
      <c r="ASO34" s="221"/>
      <c r="ASP34" s="221"/>
      <c r="ASQ34" s="221"/>
      <c r="ASR34" s="221"/>
      <c r="ASS34" s="221"/>
      <c r="AST34" s="221"/>
      <c r="ASU34" s="221"/>
      <c r="ASV34" s="221"/>
      <c r="ASW34" s="221"/>
      <c r="ASX34" s="221"/>
      <c r="ASY34" s="221"/>
      <c r="ASZ34" s="221"/>
      <c r="ATA34" s="221"/>
      <c r="ATB34" s="221"/>
      <c r="ATC34" s="221"/>
      <c r="ATD34" s="221"/>
      <c r="ATE34" s="221"/>
      <c r="ATF34" s="221"/>
      <c r="ATG34" s="221"/>
      <c r="ATH34" s="221"/>
      <c r="ATI34" s="221"/>
      <c r="ATJ34" s="221"/>
      <c r="ATK34" s="221"/>
      <c r="ATL34" s="221"/>
      <c r="ATM34" s="221"/>
      <c r="ATN34" s="221"/>
      <c r="ATO34" s="221"/>
      <c r="ATP34" s="221"/>
      <c r="ATQ34" s="221"/>
      <c r="ATR34" s="221"/>
      <c r="ATS34" s="221"/>
      <c r="ATT34" s="221"/>
      <c r="ATU34" s="221"/>
      <c r="ATV34" s="221"/>
      <c r="ATW34" s="221"/>
      <c r="ATX34" s="221"/>
      <c r="ATY34" s="221"/>
      <c r="ATZ34" s="221"/>
      <c r="AUA34" s="221"/>
      <c r="AUB34" s="221"/>
      <c r="AUC34" s="221"/>
      <c r="AUD34" s="221"/>
      <c r="AUE34" s="221"/>
      <c r="AUF34" s="221"/>
      <c r="AUG34" s="221"/>
      <c r="AUH34" s="221"/>
      <c r="AUI34" s="221"/>
      <c r="AUJ34" s="221"/>
      <c r="AUK34" s="221"/>
      <c r="AUL34" s="221"/>
      <c r="AUM34" s="221"/>
      <c r="AUN34" s="221"/>
      <c r="AUO34" s="221"/>
      <c r="AUP34" s="221"/>
      <c r="AUQ34" s="221"/>
      <c r="AUR34" s="221"/>
      <c r="AUS34" s="221"/>
      <c r="AUT34" s="221"/>
      <c r="AUU34" s="221"/>
      <c r="AUV34" s="221"/>
      <c r="AUW34" s="221"/>
      <c r="AUX34" s="221"/>
      <c r="AUY34" s="221"/>
      <c r="AUZ34" s="221"/>
      <c r="AVA34" s="221"/>
      <c r="AVB34" s="221"/>
      <c r="AVC34" s="221"/>
      <c r="AVD34" s="221"/>
      <c r="AVE34" s="221"/>
      <c r="AVF34" s="221"/>
      <c r="AVG34" s="221"/>
      <c r="AVH34" s="221"/>
      <c r="AVI34" s="221"/>
      <c r="AVJ34" s="221"/>
      <c r="AVK34" s="221"/>
      <c r="AVL34" s="221"/>
      <c r="AVM34" s="221"/>
      <c r="AVN34" s="221"/>
      <c r="AVO34" s="221"/>
      <c r="AVP34" s="221"/>
      <c r="AVQ34" s="221"/>
      <c r="AVR34" s="221"/>
      <c r="AVS34" s="221"/>
      <c r="AVT34" s="221"/>
      <c r="AVU34" s="221"/>
      <c r="AVV34" s="221"/>
      <c r="AVW34" s="221"/>
      <c r="AVX34" s="221"/>
      <c r="AVY34" s="221"/>
      <c r="AVZ34" s="221"/>
      <c r="AWA34" s="221"/>
      <c r="AWB34" s="221"/>
      <c r="AWC34" s="221"/>
      <c r="AWD34" s="221"/>
      <c r="AWE34" s="221"/>
      <c r="AWF34" s="221"/>
      <c r="AWG34" s="221"/>
      <c r="AWH34" s="221"/>
      <c r="AWI34" s="221"/>
      <c r="AWJ34" s="221"/>
      <c r="AWK34" s="221"/>
      <c r="AWL34" s="221"/>
      <c r="AWM34" s="221"/>
      <c r="AWN34" s="221"/>
      <c r="AWO34" s="221"/>
      <c r="AWP34" s="221"/>
      <c r="AWQ34" s="221"/>
      <c r="AWR34" s="221"/>
      <c r="AWS34" s="221"/>
      <c r="AWT34" s="221"/>
      <c r="AWU34" s="221"/>
      <c r="AWV34" s="221"/>
      <c r="AWW34" s="221"/>
      <c r="AWX34" s="221"/>
      <c r="AWY34" s="221"/>
      <c r="AWZ34" s="221"/>
      <c r="AXA34" s="221"/>
      <c r="AXB34" s="221"/>
      <c r="AXC34" s="221"/>
      <c r="AXD34" s="221"/>
      <c r="AXE34" s="221"/>
      <c r="AXF34" s="221"/>
      <c r="AXG34" s="221"/>
      <c r="AXH34" s="221"/>
      <c r="AXI34" s="221"/>
      <c r="AXJ34" s="221"/>
      <c r="AXK34" s="221"/>
      <c r="AXL34" s="221"/>
      <c r="AXM34" s="221"/>
      <c r="AXN34" s="221"/>
      <c r="AXO34" s="221"/>
      <c r="AXP34" s="221"/>
      <c r="AXQ34" s="221"/>
      <c r="AXR34" s="221"/>
      <c r="AXS34" s="221"/>
      <c r="AXT34" s="221"/>
      <c r="AXU34" s="221"/>
      <c r="AXV34" s="221"/>
      <c r="AXW34" s="221"/>
      <c r="AXX34" s="221"/>
      <c r="AXY34" s="221"/>
      <c r="AXZ34" s="221"/>
      <c r="AYA34" s="221"/>
      <c r="AYB34" s="221"/>
      <c r="AYC34" s="221"/>
      <c r="AYD34" s="221"/>
      <c r="AYE34" s="221"/>
      <c r="AYF34" s="221"/>
      <c r="AYG34" s="221"/>
      <c r="AYH34" s="221"/>
      <c r="AYI34" s="221"/>
      <c r="AYJ34" s="221"/>
      <c r="AYK34" s="221"/>
      <c r="AYL34" s="221"/>
      <c r="AYM34" s="221"/>
      <c r="AYN34" s="221"/>
      <c r="AYO34" s="221"/>
      <c r="AYP34" s="221"/>
      <c r="AYQ34" s="221"/>
      <c r="AYR34" s="221"/>
      <c r="AYS34" s="221"/>
      <c r="AYT34" s="221"/>
      <c r="AYU34" s="221"/>
      <c r="AYV34" s="221"/>
      <c r="AYW34" s="221"/>
      <c r="AYX34" s="221"/>
      <c r="AYY34" s="221"/>
      <c r="AYZ34" s="221"/>
      <c r="AZA34" s="221"/>
      <c r="AZB34" s="221"/>
      <c r="AZC34" s="221"/>
      <c r="AZD34" s="221"/>
      <c r="AZE34" s="221"/>
      <c r="AZF34" s="221"/>
      <c r="AZG34" s="221"/>
      <c r="AZH34" s="221"/>
      <c r="AZI34" s="221"/>
      <c r="AZJ34" s="221"/>
      <c r="AZK34" s="221"/>
      <c r="AZL34" s="221"/>
      <c r="AZM34" s="221"/>
      <c r="AZN34" s="221"/>
      <c r="AZO34" s="221"/>
      <c r="AZP34" s="221"/>
      <c r="AZQ34" s="221"/>
      <c r="AZR34" s="221"/>
      <c r="AZS34" s="221"/>
      <c r="AZT34" s="221"/>
      <c r="AZU34" s="221"/>
      <c r="AZV34" s="221"/>
      <c r="AZW34" s="221"/>
      <c r="AZX34" s="221"/>
      <c r="AZY34" s="221"/>
      <c r="AZZ34" s="221"/>
      <c r="BAA34" s="221"/>
      <c r="BAB34" s="221"/>
      <c r="BAC34" s="221"/>
      <c r="BAD34" s="221"/>
      <c r="BAE34" s="221"/>
      <c r="BAF34" s="221"/>
      <c r="BAG34" s="221"/>
      <c r="BAH34" s="221"/>
      <c r="BAI34" s="221"/>
      <c r="BAJ34" s="221"/>
      <c r="BAK34" s="221"/>
      <c r="BAL34" s="221"/>
      <c r="BAM34" s="221"/>
      <c r="BAN34" s="221"/>
      <c r="BAO34" s="221"/>
      <c r="BAP34" s="221"/>
      <c r="BAQ34" s="221"/>
      <c r="BAR34" s="221"/>
      <c r="BAS34" s="221"/>
      <c r="BAT34" s="221"/>
      <c r="BAU34" s="221"/>
      <c r="BAV34" s="221"/>
      <c r="BAW34" s="221"/>
      <c r="BAX34" s="221"/>
      <c r="BAY34" s="221"/>
      <c r="BAZ34" s="221"/>
      <c r="BBA34" s="221"/>
      <c r="BBB34" s="221"/>
      <c r="BBC34" s="221"/>
      <c r="BBD34" s="221"/>
      <c r="BBE34" s="221"/>
      <c r="BBF34" s="221"/>
      <c r="BBG34" s="221"/>
      <c r="BBH34" s="221"/>
      <c r="BBI34" s="221"/>
      <c r="BBJ34" s="221"/>
      <c r="BBK34" s="221"/>
      <c r="BBL34" s="221"/>
      <c r="BBM34" s="221"/>
      <c r="BBN34" s="221"/>
      <c r="BBO34" s="221"/>
      <c r="BBP34" s="221"/>
      <c r="BBQ34" s="221"/>
      <c r="BBR34" s="221"/>
      <c r="BBS34" s="221"/>
      <c r="BBT34" s="221"/>
      <c r="BBU34" s="221"/>
      <c r="BBV34" s="221"/>
      <c r="BBW34" s="221"/>
      <c r="BBX34" s="221"/>
      <c r="BBY34" s="221"/>
      <c r="BBZ34" s="221"/>
      <c r="BCA34" s="221"/>
      <c r="BCB34" s="221"/>
      <c r="BCC34" s="221"/>
      <c r="BCD34" s="221"/>
      <c r="BCE34" s="221"/>
      <c r="BCF34" s="221"/>
      <c r="BCG34" s="221"/>
      <c r="BCH34" s="221"/>
      <c r="BCI34" s="221"/>
      <c r="BCJ34" s="221"/>
      <c r="BCK34" s="221"/>
      <c r="BCL34" s="221"/>
      <c r="BCM34" s="221"/>
      <c r="BCN34" s="221"/>
      <c r="BCO34" s="221"/>
      <c r="BCP34" s="221"/>
      <c r="BCQ34" s="221"/>
      <c r="BCR34" s="221"/>
      <c r="BCS34" s="221"/>
      <c r="BCT34" s="221"/>
      <c r="BCU34" s="221"/>
      <c r="BCV34" s="221"/>
      <c r="BCW34" s="221"/>
      <c r="BCX34" s="221"/>
      <c r="BCY34" s="221"/>
      <c r="BCZ34" s="221"/>
      <c r="BDA34" s="221"/>
      <c r="BDB34" s="221"/>
      <c r="BDC34" s="221"/>
      <c r="BDD34" s="221"/>
      <c r="BDE34" s="221"/>
      <c r="BDF34" s="221"/>
      <c r="BDG34" s="221"/>
      <c r="BDH34" s="221"/>
      <c r="BDI34" s="221"/>
      <c r="BDJ34" s="221"/>
      <c r="BDK34" s="221"/>
      <c r="BDL34" s="221"/>
      <c r="BDM34" s="221"/>
      <c r="BDN34" s="221"/>
      <c r="BDO34" s="221"/>
      <c r="BDP34" s="221"/>
      <c r="BDQ34" s="221"/>
      <c r="BDR34" s="221"/>
      <c r="BDS34" s="221"/>
      <c r="BDT34" s="221"/>
      <c r="BDU34" s="221"/>
      <c r="BDV34" s="221"/>
      <c r="BDW34" s="221"/>
      <c r="BDX34" s="221"/>
      <c r="BDY34" s="221"/>
      <c r="BDZ34" s="221"/>
      <c r="BEA34" s="221"/>
      <c r="BEB34" s="221"/>
      <c r="BEC34" s="221"/>
      <c r="BED34" s="221"/>
      <c r="BEE34" s="221"/>
      <c r="BEF34" s="221"/>
      <c r="BEG34" s="221"/>
      <c r="BEH34" s="221"/>
      <c r="BEI34" s="221"/>
      <c r="BEJ34" s="221"/>
      <c r="BEK34" s="221"/>
      <c r="BEL34" s="221"/>
      <c r="BEM34" s="221"/>
      <c r="BEN34" s="221"/>
      <c r="BEO34" s="221"/>
      <c r="BEP34" s="221"/>
      <c r="BEQ34" s="221"/>
      <c r="BER34" s="221"/>
      <c r="BES34" s="221"/>
      <c r="BET34" s="221"/>
      <c r="BEU34" s="221"/>
      <c r="BEV34" s="221"/>
      <c r="BEW34" s="221"/>
      <c r="BEX34" s="221"/>
      <c r="BEY34" s="221"/>
      <c r="BEZ34" s="221"/>
      <c r="BFA34" s="221"/>
      <c r="BFB34" s="221"/>
      <c r="BFC34" s="221"/>
      <c r="BFD34" s="221"/>
      <c r="BFE34" s="221"/>
      <c r="BFF34" s="221"/>
      <c r="BFG34" s="221"/>
      <c r="BFH34" s="221"/>
      <c r="BFI34" s="221"/>
      <c r="BFJ34" s="221"/>
      <c r="BFK34" s="221"/>
      <c r="BFL34" s="221"/>
      <c r="BFM34" s="221"/>
      <c r="BFN34" s="221"/>
      <c r="BFO34" s="221"/>
      <c r="BFP34" s="221"/>
      <c r="BFQ34" s="221"/>
      <c r="BFR34" s="221"/>
      <c r="BFS34" s="221"/>
      <c r="BFT34" s="221"/>
      <c r="BFU34" s="221"/>
      <c r="BFV34" s="221"/>
      <c r="BFW34" s="221"/>
      <c r="BFX34" s="221"/>
      <c r="BFY34" s="221"/>
      <c r="BFZ34" s="221"/>
      <c r="BGA34" s="221"/>
      <c r="BGB34" s="221"/>
      <c r="BGC34" s="221"/>
      <c r="BGD34" s="221"/>
      <c r="BGE34" s="221"/>
      <c r="BGF34" s="221"/>
      <c r="BGG34" s="221"/>
      <c r="BGH34" s="221"/>
      <c r="BGI34" s="221"/>
      <c r="BGJ34" s="221"/>
      <c r="BGK34" s="221"/>
      <c r="BGL34" s="221"/>
      <c r="BGM34" s="221"/>
      <c r="BGN34" s="221"/>
      <c r="BGO34" s="221"/>
      <c r="BGP34" s="221"/>
      <c r="BGQ34" s="221"/>
      <c r="BGR34" s="221"/>
      <c r="BGS34" s="221"/>
      <c r="BGT34" s="221"/>
      <c r="BGU34" s="221"/>
      <c r="BGV34" s="221"/>
      <c r="BGW34" s="221"/>
      <c r="BGX34" s="221"/>
      <c r="BGY34" s="221"/>
      <c r="BGZ34" s="221"/>
      <c r="BHA34" s="221"/>
      <c r="BHB34" s="221"/>
      <c r="BHC34" s="221"/>
      <c r="BHD34" s="221"/>
      <c r="BHE34" s="221"/>
      <c r="BHF34" s="221"/>
      <c r="BHG34" s="221"/>
      <c r="BHH34" s="221"/>
      <c r="BHI34" s="221"/>
      <c r="BHJ34" s="221"/>
      <c r="BHK34" s="221"/>
      <c r="BHL34" s="221"/>
      <c r="BHM34" s="221"/>
      <c r="BHN34" s="221"/>
      <c r="BHO34" s="221"/>
      <c r="BHP34" s="221"/>
      <c r="BHQ34" s="221"/>
      <c r="BHR34" s="221"/>
      <c r="BHS34" s="221"/>
      <c r="BHT34" s="221"/>
      <c r="BHU34" s="221"/>
      <c r="BHV34" s="221"/>
      <c r="BHW34" s="221"/>
      <c r="BHX34" s="221"/>
      <c r="BHY34" s="221"/>
      <c r="BHZ34" s="221"/>
      <c r="BIA34" s="221"/>
      <c r="BIB34" s="221"/>
      <c r="BIC34" s="221"/>
      <c r="BID34" s="221"/>
      <c r="BIE34" s="221"/>
      <c r="BIF34" s="221"/>
      <c r="BIG34" s="221"/>
      <c r="BIH34" s="221"/>
      <c r="BII34" s="221"/>
      <c r="BIJ34" s="221"/>
      <c r="BIK34" s="221"/>
      <c r="BIL34" s="221"/>
      <c r="BIM34" s="221"/>
      <c r="BIN34" s="221"/>
      <c r="BIO34" s="221"/>
      <c r="BIP34" s="221"/>
      <c r="BIQ34" s="221"/>
      <c r="BIR34" s="221"/>
      <c r="BIS34" s="221"/>
      <c r="BIT34" s="221"/>
      <c r="BIU34" s="221"/>
      <c r="BIV34" s="221"/>
      <c r="BIW34" s="221"/>
      <c r="BIX34" s="221"/>
      <c r="BIY34" s="221"/>
      <c r="BIZ34" s="221"/>
      <c r="BJA34" s="221"/>
      <c r="BJB34" s="221"/>
      <c r="BJC34" s="221"/>
      <c r="BJD34" s="221"/>
      <c r="BJE34" s="221"/>
      <c r="BJF34" s="221"/>
      <c r="BJG34" s="221"/>
      <c r="BJH34" s="221"/>
      <c r="BJI34" s="221"/>
      <c r="BJJ34" s="221"/>
      <c r="BJK34" s="221"/>
      <c r="BJL34" s="221"/>
      <c r="BJM34" s="221"/>
      <c r="BJN34" s="221"/>
      <c r="BJO34" s="221"/>
      <c r="BJP34" s="221"/>
      <c r="BJQ34" s="221"/>
      <c r="BJR34" s="221"/>
      <c r="BJS34" s="221"/>
      <c r="BJT34" s="221"/>
      <c r="BJU34" s="221"/>
      <c r="BJV34" s="221"/>
      <c r="BJW34" s="221"/>
      <c r="BJX34" s="221"/>
    </row>
    <row r="35" spans="1:1636" s="221" customFormat="1" ht="21.9" customHeight="1" x14ac:dyDescent="0.25">
      <c r="A35" s="245">
        <v>15</v>
      </c>
      <c r="B35" s="294">
        <v>2237466</v>
      </c>
      <c r="C35" s="253" t="s">
        <v>318</v>
      </c>
      <c r="D35" s="232">
        <v>111</v>
      </c>
      <c r="E35" s="233" t="s">
        <v>11</v>
      </c>
      <c r="F35" s="244">
        <v>5000000</v>
      </c>
      <c r="G35" s="244">
        <v>5000000</v>
      </c>
      <c r="H35" s="244">
        <v>5000000</v>
      </c>
      <c r="I35" s="244">
        <v>5000000</v>
      </c>
      <c r="J35" s="244">
        <v>5000000</v>
      </c>
      <c r="K35" s="244">
        <v>5000000</v>
      </c>
      <c r="L35" s="244">
        <v>5000000</v>
      </c>
      <c r="M35" s="244">
        <v>5000000</v>
      </c>
      <c r="N35" s="244">
        <v>5000000</v>
      </c>
      <c r="O35" s="244">
        <v>5000000</v>
      </c>
      <c r="P35" s="244">
        <v>5000000</v>
      </c>
      <c r="Q35" s="244">
        <v>5000000</v>
      </c>
      <c r="R35" s="244">
        <f t="shared" si="0"/>
        <v>60000000</v>
      </c>
      <c r="S35" s="241" cm="1">
        <f t="array" ref="S35">SUM((F35:Q35)/12)</f>
        <v>5000000</v>
      </c>
      <c r="T35" s="252">
        <v>60000000</v>
      </c>
      <c r="U35" s="237"/>
      <c r="V35" s="219"/>
      <c r="W35" s="219"/>
      <c r="X35" s="219"/>
      <c r="Y35" s="219"/>
      <c r="Z35" s="219"/>
      <c r="AA35" s="219"/>
      <c r="AB35" s="219"/>
      <c r="AC35" s="219"/>
      <c r="AD35" s="219"/>
      <c r="AE35" s="219"/>
      <c r="AF35" s="219"/>
      <c r="AG35" s="219"/>
      <c r="AH35" s="219"/>
      <c r="AI35" s="219"/>
      <c r="AJ35" s="219"/>
      <c r="AK35" s="219"/>
      <c r="AL35" s="219"/>
      <c r="AM35" s="219"/>
      <c r="AN35" s="219"/>
      <c r="AO35" s="219"/>
      <c r="AP35" s="219"/>
      <c r="AQ35" s="219"/>
      <c r="AR35" s="219"/>
      <c r="AS35" s="219"/>
      <c r="AT35" s="219"/>
      <c r="AU35" s="219"/>
      <c r="AV35" s="219"/>
      <c r="AW35" s="219"/>
      <c r="AX35" s="219"/>
      <c r="AY35" s="219"/>
      <c r="AZ35" s="219"/>
      <c r="BA35" s="219"/>
      <c r="BB35" s="219"/>
      <c r="BC35" s="219"/>
      <c r="BD35" s="219"/>
      <c r="BE35" s="219"/>
      <c r="BF35" s="219"/>
      <c r="BG35" s="219"/>
      <c r="BH35" s="219"/>
      <c r="BI35" s="219"/>
      <c r="BJ35" s="219"/>
      <c r="BK35" s="219"/>
      <c r="BL35" s="219"/>
      <c r="BM35" s="219"/>
      <c r="BN35" s="219"/>
      <c r="BO35" s="219"/>
      <c r="BP35" s="219"/>
      <c r="BQ35" s="219"/>
      <c r="BR35" s="219"/>
      <c r="BS35" s="219"/>
      <c r="BT35" s="219"/>
      <c r="BU35" s="219"/>
      <c r="BV35" s="219"/>
      <c r="BW35" s="219"/>
      <c r="BX35" s="219"/>
      <c r="BY35" s="219"/>
      <c r="BZ35" s="219"/>
      <c r="CA35" s="219"/>
      <c r="CB35" s="219"/>
      <c r="CC35" s="219"/>
      <c r="CD35" s="219"/>
      <c r="CE35" s="219"/>
      <c r="CF35" s="219"/>
      <c r="CG35" s="219"/>
      <c r="CH35" s="219"/>
      <c r="CI35" s="219"/>
      <c r="CJ35" s="219"/>
      <c r="CK35" s="219"/>
      <c r="CL35" s="219"/>
      <c r="CM35" s="219"/>
      <c r="CN35" s="219"/>
      <c r="CO35" s="219"/>
      <c r="CP35" s="219"/>
      <c r="CQ35" s="219"/>
      <c r="CR35" s="219"/>
      <c r="CS35" s="219"/>
      <c r="CT35" s="219"/>
      <c r="CU35" s="219"/>
      <c r="CV35" s="219"/>
      <c r="CW35" s="219"/>
      <c r="CX35" s="219"/>
      <c r="CY35" s="219"/>
      <c r="CZ35" s="219"/>
      <c r="DA35" s="219"/>
      <c r="DB35" s="219"/>
      <c r="DC35" s="219"/>
      <c r="DD35" s="219"/>
      <c r="DE35" s="219"/>
      <c r="DF35" s="219"/>
      <c r="DG35" s="219"/>
      <c r="DH35" s="219"/>
      <c r="DI35" s="219"/>
      <c r="DJ35" s="219"/>
      <c r="DK35" s="219"/>
      <c r="DL35" s="219"/>
      <c r="DM35" s="219"/>
      <c r="DN35" s="219"/>
      <c r="DO35" s="219"/>
      <c r="DP35" s="219"/>
      <c r="DQ35" s="219"/>
      <c r="DR35" s="219"/>
      <c r="DS35" s="219"/>
      <c r="DT35" s="219"/>
      <c r="DU35" s="219"/>
      <c r="DV35" s="219"/>
      <c r="DW35" s="219"/>
      <c r="DX35" s="219"/>
      <c r="DY35" s="219"/>
      <c r="DZ35" s="219"/>
      <c r="EA35" s="219"/>
      <c r="EB35" s="219"/>
      <c r="EC35" s="219"/>
      <c r="ED35" s="219"/>
      <c r="EE35" s="219"/>
      <c r="EF35" s="219"/>
      <c r="EG35" s="219"/>
      <c r="EH35" s="219"/>
      <c r="EI35" s="219"/>
      <c r="EJ35" s="219"/>
      <c r="EK35" s="219"/>
      <c r="EL35" s="219"/>
      <c r="EM35" s="219"/>
      <c r="EN35" s="219"/>
      <c r="EO35" s="219"/>
      <c r="EP35" s="219"/>
      <c r="EQ35" s="219"/>
      <c r="ER35" s="219"/>
      <c r="ES35" s="219"/>
      <c r="ET35" s="219"/>
      <c r="EU35" s="219"/>
      <c r="EV35" s="219"/>
      <c r="EW35" s="219"/>
      <c r="EX35" s="219"/>
      <c r="EY35" s="219"/>
      <c r="EZ35" s="219"/>
      <c r="FA35" s="219"/>
      <c r="FB35" s="219"/>
      <c r="FC35" s="219"/>
      <c r="FD35" s="219"/>
      <c r="FE35" s="219"/>
      <c r="FF35" s="219"/>
      <c r="FG35" s="219"/>
      <c r="FH35" s="219"/>
      <c r="FI35" s="219"/>
      <c r="FJ35" s="219"/>
      <c r="FK35" s="219"/>
      <c r="FL35" s="219"/>
      <c r="FM35" s="219"/>
      <c r="FN35" s="219"/>
      <c r="FO35" s="219"/>
      <c r="FP35" s="219"/>
      <c r="FQ35" s="219"/>
      <c r="FR35" s="219"/>
      <c r="FS35" s="219"/>
      <c r="FT35" s="219"/>
      <c r="FU35" s="219"/>
      <c r="FV35" s="219"/>
      <c r="FW35" s="219"/>
      <c r="FX35" s="219"/>
      <c r="FY35" s="219"/>
      <c r="FZ35" s="219"/>
      <c r="GA35" s="219"/>
      <c r="GB35" s="219"/>
      <c r="GC35" s="219"/>
      <c r="GD35" s="219"/>
      <c r="GE35" s="219"/>
      <c r="GF35" s="219"/>
      <c r="GG35" s="219"/>
      <c r="GH35" s="219"/>
      <c r="GI35" s="219"/>
      <c r="GJ35" s="219"/>
      <c r="GK35" s="219"/>
      <c r="GL35" s="219"/>
      <c r="GM35" s="219"/>
      <c r="GN35" s="219"/>
      <c r="GO35" s="219"/>
      <c r="GP35" s="219"/>
      <c r="GQ35" s="219"/>
      <c r="GR35" s="219"/>
      <c r="GS35" s="219"/>
      <c r="GT35" s="219"/>
      <c r="GU35" s="219"/>
      <c r="GV35" s="219"/>
      <c r="GW35" s="219"/>
      <c r="GX35" s="219"/>
      <c r="GY35" s="219"/>
      <c r="GZ35" s="219"/>
      <c r="HA35" s="219"/>
      <c r="HB35" s="219"/>
      <c r="HC35" s="219"/>
      <c r="HD35" s="219"/>
      <c r="HE35" s="219"/>
      <c r="HF35" s="219"/>
      <c r="HG35" s="219"/>
      <c r="HH35" s="219"/>
      <c r="HI35" s="219"/>
      <c r="HJ35" s="219"/>
      <c r="HK35" s="219"/>
      <c r="HL35" s="219"/>
      <c r="HM35" s="219"/>
      <c r="HN35" s="219"/>
      <c r="HO35" s="219"/>
      <c r="HP35" s="219"/>
      <c r="HQ35" s="219"/>
      <c r="HR35" s="219"/>
      <c r="HS35" s="219"/>
      <c r="HT35" s="219"/>
      <c r="HU35" s="219"/>
      <c r="HV35" s="219"/>
      <c r="HW35" s="219"/>
      <c r="HX35" s="219"/>
      <c r="HY35" s="219"/>
      <c r="HZ35" s="219"/>
      <c r="IA35" s="219"/>
      <c r="IB35" s="219"/>
      <c r="IC35" s="219"/>
      <c r="ID35" s="219"/>
      <c r="IE35" s="219"/>
      <c r="IF35" s="219"/>
      <c r="IG35" s="219"/>
      <c r="IH35" s="219"/>
      <c r="II35" s="219"/>
      <c r="IJ35" s="219"/>
      <c r="IK35" s="219"/>
      <c r="IL35" s="219"/>
      <c r="IM35" s="219"/>
      <c r="IN35" s="219"/>
      <c r="IO35" s="219"/>
      <c r="IP35" s="219"/>
      <c r="IQ35" s="219"/>
      <c r="IR35" s="219"/>
      <c r="IS35" s="219"/>
      <c r="IT35" s="219"/>
      <c r="IU35" s="219"/>
      <c r="IV35" s="219"/>
      <c r="IW35" s="219"/>
      <c r="IX35" s="219"/>
      <c r="IY35" s="219"/>
      <c r="IZ35" s="219"/>
      <c r="JA35" s="219"/>
      <c r="JB35" s="219"/>
      <c r="JC35" s="219"/>
      <c r="JD35" s="219"/>
      <c r="JE35" s="219"/>
      <c r="JF35" s="219"/>
      <c r="JG35" s="219"/>
      <c r="JH35" s="219"/>
      <c r="JI35" s="219"/>
      <c r="JJ35" s="219"/>
      <c r="JK35" s="219"/>
      <c r="JL35" s="219"/>
      <c r="JM35" s="219"/>
      <c r="JN35" s="219"/>
      <c r="JO35" s="219"/>
      <c r="JP35" s="219"/>
      <c r="JQ35" s="219"/>
      <c r="JR35" s="219"/>
      <c r="JS35" s="219"/>
      <c r="JT35" s="219"/>
      <c r="JU35" s="219"/>
      <c r="JV35" s="219"/>
      <c r="JW35" s="219"/>
      <c r="JX35" s="219"/>
      <c r="JY35" s="219"/>
      <c r="JZ35" s="219"/>
      <c r="KA35" s="219"/>
      <c r="KB35" s="219"/>
      <c r="KC35" s="219"/>
      <c r="KD35" s="219"/>
      <c r="KE35" s="219"/>
      <c r="KF35" s="219"/>
      <c r="KG35" s="219"/>
      <c r="KH35" s="219"/>
      <c r="KI35" s="219"/>
      <c r="KJ35" s="219"/>
      <c r="KK35" s="219"/>
      <c r="KL35" s="219"/>
      <c r="KM35" s="219"/>
      <c r="KN35" s="219"/>
      <c r="KO35" s="219"/>
      <c r="KP35" s="219"/>
      <c r="KQ35" s="219"/>
      <c r="KR35" s="219"/>
      <c r="KS35" s="219"/>
      <c r="KT35" s="219"/>
      <c r="KU35" s="219"/>
      <c r="KV35" s="219"/>
      <c r="KW35" s="219"/>
      <c r="KX35" s="219"/>
      <c r="KY35" s="219"/>
      <c r="KZ35" s="219"/>
      <c r="LA35" s="219"/>
      <c r="LB35" s="219"/>
      <c r="LC35" s="219"/>
      <c r="LD35" s="219"/>
      <c r="LE35" s="219"/>
      <c r="LF35" s="219"/>
      <c r="LG35" s="219"/>
      <c r="LH35" s="219"/>
      <c r="LI35" s="219"/>
      <c r="LJ35" s="219"/>
      <c r="LK35" s="219"/>
      <c r="LL35" s="219"/>
      <c r="LM35" s="219"/>
      <c r="LN35" s="219"/>
      <c r="LO35" s="219"/>
      <c r="LP35" s="219"/>
      <c r="LQ35" s="219"/>
      <c r="LR35" s="219"/>
      <c r="LS35" s="219"/>
      <c r="LT35" s="219"/>
      <c r="LU35" s="219"/>
      <c r="LV35" s="219"/>
      <c r="LW35" s="219"/>
      <c r="LX35" s="219"/>
      <c r="LY35" s="219"/>
      <c r="LZ35" s="219"/>
      <c r="MA35" s="219"/>
      <c r="MB35" s="219"/>
      <c r="MC35" s="219"/>
      <c r="MD35" s="219"/>
      <c r="ME35" s="219"/>
      <c r="MF35" s="219"/>
      <c r="MG35" s="219"/>
      <c r="MH35" s="219"/>
      <c r="MI35" s="219"/>
      <c r="MJ35" s="219"/>
      <c r="MK35" s="219"/>
      <c r="ML35" s="219"/>
      <c r="MM35" s="219"/>
      <c r="MN35" s="219"/>
      <c r="MO35" s="219"/>
      <c r="MP35" s="219"/>
      <c r="MQ35" s="219"/>
      <c r="MR35" s="219"/>
      <c r="MS35" s="219"/>
      <c r="MT35" s="219"/>
      <c r="MU35" s="219"/>
      <c r="MV35" s="219"/>
      <c r="MW35" s="219"/>
      <c r="MX35" s="219"/>
      <c r="MY35" s="219"/>
      <c r="MZ35" s="219"/>
      <c r="NA35" s="219"/>
      <c r="NB35" s="219"/>
      <c r="NC35" s="219"/>
      <c r="ND35" s="219"/>
      <c r="NE35" s="219"/>
      <c r="NF35" s="219"/>
      <c r="NG35" s="219"/>
      <c r="NH35" s="219"/>
      <c r="NI35" s="219"/>
      <c r="NJ35" s="219"/>
      <c r="NK35" s="219"/>
      <c r="NL35" s="219"/>
      <c r="NM35" s="219"/>
      <c r="NN35" s="219"/>
      <c r="NO35" s="219"/>
      <c r="NP35" s="219"/>
      <c r="NQ35" s="219"/>
      <c r="NR35" s="219"/>
      <c r="NS35" s="219"/>
      <c r="NT35" s="219"/>
      <c r="NU35" s="219"/>
      <c r="NV35" s="219"/>
      <c r="NW35" s="219"/>
      <c r="NX35" s="219"/>
      <c r="NY35" s="219"/>
      <c r="NZ35" s="219"/>
      <c r="OA35" s="219"/>
      <c r="OB35" s="219"/>
      <c r="OC35" s="219"/>
      <c r="OD35" s="219"/>
      <c r="OE35" s="219"/>
      <c r="OF35" s="219"/>
      <c r="OG35" s="219"/>
      <c r="OH35" s="219"/>
      <c r="OI35" s="219"/>
      <c r="OJ35" s="219"/>
      <c r="OK35" s="219"/>
      <c r="OL35" s="219"/>
      <c r="OM35" s="219"/>
      <c r="ON35" s="219"/>
      <c r="OO35" s="219"/>
      <c r="OP35" s="219"/>
      <c r="OQ35" s="219"/>
      <c r="OR35" s="219"/>
      <c r="OS35" s="219"/>
      <c r="OT35" s="219"/>
      <c r="OU35" s="219"/>
      <c r="OV35" s="219"/>
      <c r="OW35" s="219"/>
      <c r="OX35" s="219"/>
      <c r="OY35" s="219"/>
      <c r="OZ35" s="219"/>
      <c r="PA35" s="219"/>
      <c r="PB35" s="219"/>
      <c r="PC35" s="219"/>
      <c r="PD35" s="219"/>
      <c r="PE35" s="219"/>
      <c r="PF35" s="219"/>
      <c r="PG35" s="219"/>
      <c r="PH35" s="219"/>
      <c r="PI35" s="219"/>
      <c r="PJ35" s="219"/>
      <c r="PK35" s="219"/>
      <c r="PL35" s="219"/>
      <c r="PM35" s="219"/>
      <c r="PN35" s="219"/>
      <c r="PO35" s="219"/>
      <c r="PP35" s="219"/>
      <c r="PQ35" s="219"/>
      <c r="PR35" s="219"/>
      <c r="PS35" s="219"/>
      <c r="PT35" s="219"/>
      <c r="PU35" s="219"/>
      <c r="PV35" s="219"/>
      <c r="PW35" s="219"/>
      <c r="PX35" s="219"/>
      <c r="PY35" s="219"/>
      <c r="PZ35" s="219"/>
      <c r="QA35" s="219"/>
      <c r="QB35" s="219"/>
      <c r="QC35" s="219"/>
      <c r="QD35" s="219"/>
      <c r="QE35" s="219"/>
      <c r="QF35" s="219"/>
      <c r="QG35" s="219"/>
      <c r="QH35" s="219"/>
      <c r="QI35" s="219"/>
      <c r="QJ35" s="219"/>
      <c r="QK35" s="219"/>
      <c r="QL35" s="219"/>
      <c r="QM35" s="219"/>
      <c r="QN35" s="219"/>
      <c r="QO35" s="219"/>
      <c r="QP35" s="219"/>
      <c r="QQ35" s="219"/>
      <c r="QR35" s="219"/>
      <c r="QS35" s="219"/>
      <c r="QT35" s="219"/>
      <c r="QU35" s="219"/>
      <c r="QV35" s="219"/>
      <c r="QW35" s="219"/>
      <c r="QX35" s="219"/>
      <c r="QY35" s="219"/>
      <c r="QZ35" s="219"/>
      <c r="RA35" s="219"/>
      <c r="RB35" s="219"/>
      <c r="RC35" s="219"/>
      <c r="RD35" s="219"/>
      <c r="RE35" s="219"/>
      <c r="RF35" s="219"/>
      <c r="RG35" s="219"/>
      <c r="RH35" s="219"/>
      <c r="RI35" s="219"/>
      <c r="RJ35" s="219"/>
      <c r="RK35" s="219"/>
      <c r="RL35" s="219"/>
      <c r="RM35" s="219"/>
      <c r="RN35" s="219"/>
      <c r="RO35" s="219"/>
      <c r="RP35" s="219"/>
      <c r="RQ35" s="219"/>
      <c r="RR35" s="219"/>
      <c r="RS35" s="219"/>
      <c r="RT35" s="219"/>
      <c r="RU35" s="219"/>
      <c r="RV35" s="219"/>
      <c r="RW35" s="219"/>
      <c r="RX35" s="219"/>
      <c r="RY35" s="219"/>
      <c r="RZ35" s="219"/>
      <c r="SA35" s="219"/>
      <c r="SB35" s="219"/>
      <c r="SC35" s="219"/>
      <c r="SD35" s="219"/>
      <c r="SE35" s="219"/>
      <c r="SF35" s="219"/>
      <c r="SG35" s="219"/>
      <c r="SH35" s="219"/>
      <c r="SI35" s="219"/>
      <c r="SJ35" s="219"/>
      <c r="SK35" s="219"/>
      <c r="SL35" s="219"/>
      <c r="SM35" s="219"/>
      <c r="SN35" s="219"/>
      <c r="SO35" s="219"/>
      <c r="SP35" s="219"/>
      <c r="SQ35" s="219"/>
      <c r="SR35" s="219"/>
      <c r="SS35" s="219"/>
      <c r="ST35" s="219"/>
      <c r="SU35" s="219"/>
      <c r="SV35" s="219"/>
      <c r="SW35" s="219"/>
      <c r="SX35" s="219"/>
      <c r="SY35" s="219"/>
      <c r="SZ35" s="219"/>
      <c r="TA35" s="219"/>
      <c r="TB35" s="219"/>
      <c r="TC35" s="219"/>
      <c r="TD35" s="219"/>
      <c r="TE35" s="219"/>
      <c r="TF35" s="219"/>
      <c r="TG35" s="219"/>
      <c r="TH35" s="219"/>
      <c r="TI35" s="219"/>
      <c r="TJ35" s="219"/>
      <c r="TK35" s="219"/>
      <c r="TL35" s="219"/>
      <c r="TM35" s="219"/>
      <c r="TN35" s="219"/>
      <c r="TO35" s="219"/>
      <c r="TP35" s="219"/>
      <c r="TQ35" s="219"/>
      <c r="TR35" s="219"/>
      <c r="TS35" s="219"/>
      <c r="TT35" s="219"/>
      <c r="TU35" s="219"/>
      <c r="TV35" s="219"/>
      <c r="TW35" s="219"/>
      <c r="TX35" s="219"/>
      <c r="TY35" s="219"/>
      <c r="TZ35" s="219"/>
      <c r="UA35" s="219"/>
      <c r="UB35" s="219"/>
      <c r="UC35" s="219"/>
      <c r="UD35" s="219"/>
      <c r="UE35" s="219"/>
      <c r="UF35" s="219"/>
      <c r="UG35" s="219"/>
      <c r="UH35" s="219"/>
      <c r="UI35" s="219"/>
      <c r="UJ35" s="219"/>
      <c r="UK35" s="219"/>
      <c r="UL35" s="219"/>
      <c r="UM35" s="219"/>
      <c r="UN35" s="219"/>
      <c r="UO35" s="219"/>
      <c r="UP35" s="219"/>
      <c r="UQ35" s="219"/>
      <c r="UR35" s="219"/>
      <c r="US35" s="219"/>
      <c r="UT35" s="219"/>
      <c r="UU35" s="219"/>
      <c r="UV35" s="219"/>
      <c r="UW35" s="219"/>
      <c r="UX35" s="219"/>
      <c r="UY35" s="219"/>
      <c r="UZ35" s="219"/>
      <c r="VA35" s="219"/>
      <c r="VB35" s="219"/>
      <c r="VC35" s="219"/>
      <c r="VD35" s="219"/>
      <c r="VE35" s="219"/>
      <c r="VF35" s="219"/>
      <c r="VG35" s="219"/>
      <c r="VH35" s="219"/>
      <c r="VI35" s="219"/>
      <c r="VJ35" s="219"/>
      <c r="VK35" s="219"/>
      <c r="VL35" s="219"/>
      <c r="VM35" s="219"/>
      <c r="VN35" s="219"/>
      <c r="VO35" s="219"/>
      <c r="VP35" s="219"/>
      <c r="VQ35" s="219"/>
      <c r="VR35" s="219"/>
      <c r="VS35" s="219"/>
      <c r="VT35" s="219"/>
      <c r="VU35" s="219"/>
      <c r="VV35" s="219"/>
      <c r="VW35" s="219"/>
      <c r="VX35" s="219"/>
      <c r="VY35" s="219"/>
      <c r="VZ35" s="219"/>
      <c r="WA35" s="219"/>
      <c r="WB35" s="219"/>
      <c r="WC35" s="219"/>
      <c r="WD35" s="219"/>
      <c r="WE35" s="219"/>
      <c r="WF35" s="219"/>
      <c r="WG35" s="219"/>
      <c r="WH35" s="219"/>
      <c r="WI35" s="219"/>
      <c r="WJ35" s="219"/>
      <c r="WK35" s="219"/>
      <c r="WL35" s="219"/>
      <c r="WM35" s="219"/>
      <c r="WN35" s="219"/>
      <c r="WO35" s="219"/>
      <c r="WP35" s="219"/>
      <c r="WQ35" s="219"/>
      <c r="WR35" s="219"/>
      <c r="WS35" s="219"/>
      <c r="WT35" s="219"/>
      <c r="WU35" s="219"/>
      <c r="WV35" s="219"/>
      <c r="WW35" s="219"/>
      <c r="WX35" s="219"/>
      <c r="WY35" s="219"/>
      <c r="WZ35" s="219"/>
      <c r="XA35" s="219"/>
      <c r="XB35" s="219"/>
      <c r="XC35" s="219"/>
      <c r="XD35" s="219"/>
      <c r="XE35" s="219"/>
      <c r="XF35" s="219"/>
      <c r="XG35" s="219"/>
      <c r="XH35" s="219"/>
      <c r="XI35" s="219"/>
      <c r="XJ35" s="219"/>
      <c r="XK35" s="219"/>
      <c r="XL35" s="219"/>
      <c r="XM35" s="219"/>
      <c r="XN35" s="219"/>
      <c r="XO35" s="219"/>
      <c r="XP35" s="219"/>
      <c r="XQ35" s="219"/>
      <c r="XR35" s="219"/>
      <c r="XS35" s="219"/>
      <c r="XT35" s="219"/>
      <c r="XU35" s="219"/>
      <c r="XV35" s="219"/>
      <c r="XW35" s="219"/>
      <c r="XX35" s="219"/>
      <c r="XY35" s="219"/>
      <c r="XZ35" s="219"/>
      <c r="YA35" s="219"/>
      <c r="YB35" s="219"/>
      <c r="YC35" s="219"/>
      <c r="YD35" s="219"/>
      <c r="YE35" s="219"/>
      <c r="YF35" s="219"/>
      <c r="YG35" s="219"/>
      <c r="YH35" s="219"/>
      <c r="YI35" s="219"/>
      <c r="YJ35" s="219"/>
      <c r="YK35" s="219"/>
      <c r="YL35" s="219"/>
      <c r="YM35" s="219"/>
      <c r="YN35" s="219"/>
      <c r="YO35" s="219"/>
      <c r="YP35" s="219"/>
      <c r="YQ35" s="219"/>
      <c r="YR35" s="219"/>
      <c r="YS35" s="219"/>
      <c r="YT35" s="219"/>
      <c r="YU35" s="219"/>
      <c r="YV35" s="219"/>
      <c r="YW35" s="219"/>
      <c r="YX35" s="219"/>
      <c r="YY35" s="219"/>
      <c r="YZ35" s="219"/>
      <c r="ZA35" s="219"/>
      <c r="ZB35" s="219"/>
      <c r="ZC35" s="219"/>
      <c r="ZD35" s="219"/>
      <c r="ZE35" s="219"/>
      <c r="ZF35" s="219"/>
      <c r="ZG35" s="219"/>
      <c r="ZH35" s="219"/>
      <c r="ZI35" s="219"/>
      <c r="ZJ35" s="219"/>
      <c r="ZK35" s="219"/>
      <c r="ZL35" s="219"/>
      <c r="ZM35" s="219"/>
      <c r="ZN35" s="219"/>
      <c r="ZO35" s="219"/>
      <c r="ZP35" s="219"/>
      <c r="ZQ35" s="219"/>
      <c r="ZR35" s="219"/>
      <c r="ZS35" s="219"/>
      <c r="ZT35" s="219"/>
      <c r="ZU35" s="219"/>
      <c r="ZV35" s="219"/>
      <c r="ZW35" s="219"/>
      <c r="ZX35" s="219"/>
      <c r="ZY35" s="219"/>
      <c r="ZZ35" s="219"/>
      <c r="AAA35" s="219"/>
      <c r="AAB35" s="219"/>
      <c r="AAC35" s="219"/>
      <c r="AAD35" s="219"/>
      <c r="AAE35" s="219"/>
      <c r="AAF35" s="219"/>
      <c r="AAG35" s="219"/>
      <c r="AAH35" s="219"/>
      <c r="AAI35" s="219"/>
      <c r="AAJ35" s="219"/>
      <c r="AAK35" s="219"/>
      <c r="AAL35" s="219"/>
      <c r="AAM35" s="219"/>
      <c r="AAN35" s="219"/>
      <c r="AAO35" s="219"/>
      <c r="AAP35" s="219"/>
      <c r="AAQ35" s="219"/>
      <c r="AAR35" s="219"/>
      <c r="AAS35" s="219"/>
      <c r="AAT35" s="219"/>
      <c r="AAU35" s="219"/>
      <c r="AAV35" s="219"/>
      <c r="AAW35" s="219"/>
      <c r="AAX35" s="219"/>
      <c r="AAY35" s="219"/>
      <c r="AAZ35" s="219"/>
      <c r="ABA35" s="219"/>
      <c r="ABB35" s="219"/>
      <c r="ABC35" s="219"/>
      <c r="ABD35" s="219"/>
      <c r="ABE35" s="219"/>
      <c r="ABF35" s="219"/>
      <c r="ABG35" s="219"/>
      <c r="ABH35" s="219"/>
      <c r="ABI35" s="219"/>
      <c r="ABJ35" s="219"/>
      <c r="ABK35" s="219"/>
      <c r="ABL35" s="219"/>
      <c r="ABM35" s="219"/>
      <c r="ABN35" s="219"/>
      <c r="ABO35" s="219"/>
      <c r="ABP35" s="219"/>
      <c r="ABQ35" s="219"/>
      <c r="ABR35" s="219"/>
      <c r="ABS35" s="219"/>
      <c r="ABT35" s="219"/>
      <c r="ABU35" s="219"/>
      <c r="ABV35" s="219"/>
      <c r="ABW35" s="219"/>
      <c r="ABX35" s="219"/>
      <c r="ABY35" s="219"/>
      <c r="ABZ35" s="219"/>
      <c r="ACA35" s="219"/>
      <c r="ACB35" s="219"/>
      <c r="ACC35" s="219"/>
      <c r="ACD35" s="219"/>
      <c r="ACE35" s="219"/>
      <c r="ACF35" s="219"/>
      <c r="ACG35" s="219"/>
      <c r="ACH35" s="219"/>
      <c r="ACI35" s="219"/>
      <c r="ACJ35" s="219"/>
      <c r="ACK35" s="219"/>
      <c r="ACL35" s="219"/>
      <c r="ACM35" s="219"/>
      <c r="ACN35" s="219"/>
      <c r="ACO35" s="219"/>
      <c r="ACP35" s="219"/>
      <c r="ACQ35" s="219"/>
      <c r="ACR35" s="219"/>
      <c r="ACS35" s="219"/>
      <c r="ACT35" s="219"/>
      <c r="ACU35" s="219"/>
      <c r="ACV35" s="219"/>
      <c r="ACW35" s="219"/>
      <c r="ACX35" s="219"/>
      <c r="ACY35" s="219"/>
      <c r="ACZ35" s="219"/>
      <c r="ADA35" s="219"/>
      <c r="ADB35" s="219"/>
      <c r="ADC35" s="219"/>
      <c r="ADD35" s="219"/>
      <c r="ADE35" s="219"/>
      <c r="ADF35" s="219"/>
      <c r="ADG35" s="219"/>
      <c r="ADH35" s="219"/>
      <c r="ADI35" s="219"/>
      <c r="ADJ35" s="219"/>
      <c r="ADK35" s="219"/>
      <c r="ADL35" s="219"/>
      <c r="ADM35" s="219"/>
      <c r="ADN35" s="219"/>
      <c r="ADO35" s="219"/>
      <c r="ADP35" s="219"/>
      <c r="ADQ35" s="219"/>
      <c r="ADR35" s="219"/>
      <c r="ADS35" s="219"/>
      <c r="ADT35" s="219"/>
      <c r="ADU35" s="219"/>
      <c r="ADV35" s="219"/>
      <c r="ADW35" s="219"/>
      <c r="ADX35" s="219"/>
      <c r="ADY35" s="219"/>
      <c r="ADZ35" s="219"/>
      <c r="AEA35" s="219"/>
      <c r="AEB35" s="219"/>
      <c r="AEC35" s="219"/>
      <c r="AED35" s="219"/>
      <c r="AEE35" s="219"/>
      <c r="AEF35" s="219"/>
      <c r="AEG35" s="219"/>
      <c r="AEH35" s="219"/>
      <c r="AEI35" s="219"/>
      <c r="AEJ35" s="219"/>
      <c r="AEK35" s="219"/>
      <c r="AEL35" s="219"/>
      <c r="AEM35" s="219"/>
      <c r="AEN35" s="219"/>
      <c r="AEO35" s="219"/>
      <c r="AEP35" s="219"/>
      <c r="AEQ35" s="219"/>
      <c r="AER35" s="219"/>
      <c r="AES35" s="219"/>
      <c r="AET35" s="219"/>
      <c r="AEU35" s="219"/>
      <c r="AEV35" s="219"/>
      <c r="AEW35" s="219"/>
      <c r="AEX35" s="219"/>
      <c r="AEY35" s="219"/>
      <c r="AEZ35" s="219"/>
      <c r="AFA35" s="219"/>
      <c r="AFB35" s="219"/>
      <c r="AFC35" s="219"/>
      <c r="AFD35" s="219"/>
      <c r="AFE35" s="219"/>
      <c r="AFF35" s="219"/>
      <c r="AFG35" s="219"/>
      <c r="AFH35" s="219"/>
      <c r="AFI35" s="219"/>
      <c r="AFJ35" s="219"/>
      <c r="AFK35" s="219"/>
      <c r="AFL35" s="219"/>
      <c r="AFM35" s="219"/>
      <c r="AFN35" s="219"/>
      <c r="AFO35" s="219"/>
      <c r="AFP35" s="219"/>
      <c r="AFQ35" s="219"/>
      <c r="AFR35" s="219"/>
      <c r="AFS35" s="219"/>
      <c r="AFT35" s="219"/>
      <c r="AFU35" s="219"/>
      <c r="AFV35" s="219"/>
      <c r="AFW35" s="219"/>
      <c r="AFX35" s="219"/>
      <c r="AFY35" s="219"/>
      <c r="AFZ35" s="219"/>
      <c r="AGA35" s="219"/>
      <c r="AGB35" s="219"/>
      <c r="AGC35" s="219"/>
      <c r="AGD35" s="219"/>
      <c r="AGE35" s="219"/>
      <c r="AGF35" s="219"/>
      <c r="AGG35" s="219"/>
      <c r="AGH35" s="219"/>
      <c r="AGI35" s="219"/>
      <c r="AGJ35" s="219"/>
      <c r="AGK35" s="219"/>
      <c r="AGL35" s="219"/>
      <c r="AGM35" s="219"/>
      <c r="AGN35" s="219"/>
      <c r="AGO35" s="219"/>
      <c r="AGP35" s="219"/>
      <c r="AGQ35" s="219"/>
      <c r="AGR35" s="219"/>
      <c r="AGS35" s="219"/>
      <c r="AGT35" s="219"/>
      <c r="AGU35" s="219"/>
      <c r="AGV35" s="219"/>
      <c r="AGW35" s="219"/>
      <c r="AGX35" s="219"/>
      <c r="AGY35" s="219"/>
      <c r="AGZ35" s="219"/>
      <c r="AHA35" s="219"/>
      <c r="AHB35" s="219"/>
      <c r="AHC35" s="219"/>
      <c r="AHD35" s="219"/>
      <c r="AHE35" s="219"/>
      <c r="AHF35" s="219"/>
      <c r="AHG35" s="219"/>
      <c r="AHH35" s="219"/>
      <c r="AHI35" s="219"/>
      <c r="AHJ35" s="219"/>
      <c r="AHK35" s="219"/>
      <c r="AHL35" s="219"/>
      <c r="AHM35" s="219"/>
      <c r="AHN35" s="219"/>
      <c r="AHO35" s="219"/>
      <c r="AHP35" s="219"/>
      <c r="AHQ35" s="219"/>
      <c r="AHR35" s="219"/>
      <c r="AHS35" s="219"/>
      <c r="AHT35" s="219"/>
      <c r="AHU35" s="219"/>
      <c r="AHV35" s="219"/>
      <c r="AHW35" s="219"/>
      <c r="AHX35" s="219"/>
      <c r="AHY35" s="219"/>
      <c r="AHZ35" s="219"/>
      <c r="AIA35" s="219"/>
      <c r="AIB35" s="219"/>
      <c r="AIC35" s="219"/>
      <c r="AID35" s="219"/>
      <c r="AIE35" s="219"/>
      <c r="AIF35" s="219"/>
      <c r="AIG35" s="219"/>
      <c r="AIH35" s="219"/>
      <c r="AII35" s="219"/>
      <c r="AIJ35" s="219"/>
      <c r="AIK35" s="219"/>
      <c r="AIL35" s="219"/>
      <c r="AIM35" s="219"/>
      <c r="AIN35" s="219"/>
      <c r="AIO35" s="219"/>
      <c r="AIP35" s="219"/>
      <c r="AIQ35" s="219"/>
      <c r="AIR35" s="219"/>
      <c r="AIS35" s="219"/>
      <c r="AIT35" s="219"/>
      <c r="AIU35" s="219"/>
      <c r="AIV35" s="219"/>
      <c r="AIW35" s="219"/>
      <c r="AIX35" s="219"/>
      <c r="AIY35" s="219"/>
      <c r="AIZ35" s="219"/>
      <c r="AJA35" s="219"/>
      <c r="AJB35" s="219"/>
      <c r="AJC35" s="219"/>
      <c r="AJD35" s="219"/>
      <c r="AJE35" s="219"/>
      <c r="AJF35" s="219"/>
      <c r="AJG35" s="219"/>
      <c r="AJH35" s="219"/>
      <c r="AJI35" s="219"/>
      <c r="AJJ35" s="219"/>
      <c r="AJK35" s="219"/>
      <c r="AJL35" s="219"/>
      <c r="AJM35" s="219"/>
      <c r="AJN35" s="219"/>
      <c r="AJO35" s="219"/>
      <c r="AJP35" s="219"/>
      <c r="AJQ35" s="219"/>
      <c r="AJR35" s="219"/>
      <c r="AJS35" s="219"/>
      <c r="AJT35" s="219"/>
      <c r="AJU35" s="219"/>
      <c r="AJV35" s="219"/>
      <c r="AJW35" s="219"/>
      <c r="AJX35" s="219"/>
      <c r="AJY35" s="219"/>
      <c r="AJZ35" s="219"/>
      <c r="AKA35" s="219"/>
      <c r="AKB35" s="219"/>
      <c r="AKC35" s="219"/>
      <c r="AKD35" s="219"/>
      <c r="AKE35" s="219"/>
      <c r="AKF35" s="219"/>
      <c r="AKG35" s="219"/>
      <c r="AKH35" s="219"/>
      <c r="AKI35" s="219"/>
      <c r="AKJ35" s="219"/>
      <c r="AKK35" s="219"/>
      <c r="AKL35" s="219"/>
      <c r="AKM35" s="219"/>
      <c r="AKN35" s="219"/>
      <c r="AKO35" s="219"/>
      <c r="AKP35" s="219"/>
      <c r="AKQ35" s="219"/>
      <c r="AKR35" s="219"/>
      <c r="AKS35" s="219"/>
      <c r="AKT35" s="219"/>
      <c r="AKU35" s="219"/>
      <c r="AKV35" s="219"/>
      <c r="AKW35" s="219"/>
      <c r="AKX35" s="219"/>
      <c r="AKY35" s="219"/>
      <c r="AKZ35" s="219"/>
      <c r="ALA35" s="219"/>
      <c r="ALB35" s="219"/>
      <c r="ALC35" s="219"/>
      <c r="ALD35" s="219"/>
      <c r="ALE35" s="219"/>
      <c r="ALF35" s="219"/>
      <c r="ALG35" s="219"/>
      <c r="ALH35" s="219"/>
      <c r="ALI35" s="219"/>
      <c r="ALJ35" s="219"/>
      <c r="ALK35" s="219"/>
      <c r="ALL35" s="219"/>
      <c r="ALM35" s="219"/>
      <c r="ALN35" s="219"/>
      <c r="ALO35" s="219"/>
      <c r="ALP35" s="219"/>
      <c r="ALQ35" s="219"/>
      <c r="ALR35" s="219"/>
      <c r="ALS35" s="219"/>
      <c r="ALT35" s="219"/>
      <c r="ALU35" s="219"/>
      <c r="ALV35" s="219"/>
      <c r="ALW35" s="219"/>
      <c r="ALX35" s="219"/>
      <c r="ALY35" s="219"/>
      <c r="ALZ35" s="219"/>
      <c r="AMA35" s="219"/>
      <c r="AMB35" s="219"/>
      <c r="AMC35" s="219"/>
      <c r="AMD35" s="219"/>
      <c r="AME35" s="219"/>
      <c r="AMF35" s="219"/>
      <c r="AMG35" s="219"/>
      <c r="AMH35" s="219"/>
      <c r="AMI35" s="219"/>
      <c r="AMJ35" s="219"/>
      <c r="AMK35" s="219"/>
      <c r="AML35" s="219"/>
      <c r="AMM35" s="219"/>
      <c r="AMN35" s="219"/>
      <c r="AMO35" s="219"/>
      <c r="AMP35" s="219"/>
      <c r="AMQ35" s="219"/>
      <c r="AMR35" s="219"/>
      <c r="AMS35" s="219"/>
      <c r="AMT35" s="219"/>
      <c r="AMU35" s="219"/>
      <c r="AMV35" s="219"/>
      <c r="AMW35" s="219"/>
      <c r="AMX35" s="219"/>
      <c r="AMY35" s="219"/>
      <c r="AMZ35" s="219"/>
      <c r="ANA35" s="219"/>
      <c r="ANB35" s="219"/>
      <c r="ANC35" s="219"/>
      <c r="AND35" s="219"/>
      <c r="ANE35" s="219"/>
      <c r="ANF35" s="219"/>
      <c r="ANG35" s="219"/>
      <c r="ANH35" s="219"/>
      <c r="ANI35" s="219"/>
      <c r="ANJ35" s="219"/>
      <c r="ANK35" s="219"/>
      <c r="ANL35" s="219"/>
      <c r="ANM35" s="219"/>
      <c r="ANN35" s="219"/>
      <c r="ANO35" s="219"/>
      <c r="ANP35" s="219"/>
      <c r="ANQ35" s="219"/>
      <c r="ANR35" s="219"/>
      <c r="ANS35" s="219"/>
      <c r="ANT35" s="219"/>
      <c r="ANU35" s="219"/>
      <c r="ANV35" s="219"/>
      <c r="ANW35" s="219"/>
      <c r="ANX35" s="219"/>
      <c r="ANY35" s="219"/>
      <c r="ANZ35" s="219"/>
      <c r="AOA35" s="219"/>
      <c r="AOB35" s="219"/>
      <c r="AOC35" s="219"/>
      <c r="AOD35" s="219"/>
      <c r="AOE35" s="219"/>
      <c r="AOF35" s="219"/>
      <c r="AOG35" s="219"/>
      <c r="AOH35" s="219"/>
      <c r="AOI35" s="219"/>
      <c r="AOJ35" s="219"/>
      <c r="AOK35" s="219"/>
      <c r="AOL35" s="219"/>
      <c r="AOM35" s="219"/>
      <c r="AON35" s="219"/>
      <c r="AOO35" s="219"/>
      <c r="AOP35" s="219"/>
      <c r="AOQ35" s="219"/>
      <c r="AOR35" s="219"/>
      <c r="AOS35" s="219"/>
      <c r="AOT35" s="219"/>
      <c r="AOU35" s="219"/>
      <c r="AOV35" s="219"/>
      <c r="AOW35" s="219"/>
      <c r="AOX35" s="219"/>
      <c r="AOY35" s="219"/>
      <c r="AOZ35" s="219"/>
      <c r="APA35" s="219"/>
      <c r="APB35" s="219"/>
      <c r="APC35" s="219"/>
      <c r="APD35" s="219"/>
      <c r="APE35" s="219"/>
      <c r="APF35" s="219"/>
      <c r="APG35" s="219"/>
      <c r="APH35" s="219"/>
      <c r="API35" s="219"/>
      <c r="APJ35" s="219"/>
      <c r="APK35" s="219"/>
      <c r="APL35" s="219"/>
      <c r="APM35" s="219"/>
      <c r="APN35" s="219"/>
      <c r="APO35" s="219"/>
      <c r="APP35" s="219"/>
      <c r="APQ35" s="219"/>
      <c r="APR35" s="219"/>
      <c r="APS35" s="219"/>
      <c r="APT35" s="219"/>
      <c r="APU35" s="219"/>
      <c r="APV35" s="219"/>
      <c r="APW35" s="219"/>
      <c r="APX35" s="219"/>
      <c r="APY35" s="219"/>
      <c r="APZ35" s="219"/>
      <c r="AQA35" s="219"/>
      <c r="AQB35" s="219"/>
      <c r="AQC35" s="219"/>
      <c r="AQD35" s="219"/>
      <c r="AQE35" s="219"/>
      <c r="AQF35" s="219"/>
      <c r="AQG35" s="219"/>
      <c r="AQH35" s="219"/>
      <c r="AQI35" s="219"/>
      <c r="AQJ35" s="219"/>
      <c r="AQK35" s="219"/>
      <c r="AQL35" s="219"/>
      <c r="AQM35" s="219"/>
      <c r="AQN35" s="219"/>
      <c r="AQO35" s="219"/>
      <c r="AQP35" s="219"/>
      <c r="AQQ35" s="219"/>
      <c r="AQR35" s="219"/>
      <c r="AQS35" s="219"/>
      <c r="AQT35" s="219"/>
      <c r="AQU35" s="219"/>
      <c r="AQV35" s="219"/>
      <c r="AQW35" s="219"/>
      <c r="AQX35" s="219"/>
      <c r="AQY35" s="219"/>
      <c r="AQZ35" s="219"/>
      <c r="ARA35" s="219"/>
      <c r="ARB35" s="219"/>
      <c r="ARC35" s="219"/>
      <c r="ARD35" s="219"/>
      <c r="ARE35" s="219"/>
      <c r="ARF35" s="219"/>
      <c r="ARG35" s="219"/>
      <c r="ARH35" s="219"/>
      <c r="ARI35" s="219"/>
      <c r="ARJ35" s="219"/>
      <c r="ARK35" s="219"/>
      <c r="ARL35" s="219"/>
      <c r="ARM35" s="219"/>
      <c r="ARN35" s="219"/>
      <c r="ARO35" s="219"/>
      <c r="ARP35" s="219"/>
      <c r="ARQ35" s="219"/>
      <c r="ARR35" s="219"/>
      <c r="ARS35" s="219"/>
      <c r="ART35" s="219"/>
      <c r="ARU35" s="219"/>
      <c r="ARV35" s="219"/>
      <c r="ARW35" s="219"/>
      <c r="ARX35" s="219"/>
      <c r="ARY35" s="219"/>
      <c r="ARZ35" s="219"/>
      <c r="ASA35" s="219"/>
      <c r="ASB35" s="219"/>
      <c r="ASC35" s="219"/>
      <c r="ASD35" s="219"/>
      <c r="ASE35" s="219"/>
      <c r="ASF35" s="219"/>
      <c r="ASG35" s="219"/>
      <c r="ASH35" s="219"/>
      <c r="ASI35" s="219"/>
      <c r="ASJ35" s="219"/>
      <c r="ASK35" s="219"/>
      <c r="ASL35" s="219"/>
      <c r="ASM35" s="219"/>
      <c r="ASN35" s="219"/>
      <c r="ASO35" s="219"/>
      <c r="ASP35" s="219"/>
      <c r="ASQ35" s="219"/>
      <c r="ASR35" s="219"/>
      <c r="ASS35" s="219"/>
      <c r="AST35" s="219"/>
      <c r="ASU35" s="219"/>
      <c r="ASV35" s="219"/>
      <c r="ASW35" s="219"/>
      <c r="ASX35" s="219"/>
      <c r="ASY35" s="219"/>
      <c r="ASZ35" s="219"/>
      <c r="ATA35" s="219"/>
      <c r="ATB35" s="219"/>
      <c r="ATC35" s="219"/>
      <c r="ATD35" s="219"/>
      <c r="ATE35" s="219"/>
      <c r="ATF35" s="219"/>
      <c r="ATG35" s="219"/>
      <c r="ATH35" s="219"/>
      <c r="ATI35" s="219"/>
      <c r="ATJ35" s="219"/>
      <c r="ATK35" s="219"/>
      <c r="ATL35" s="219"/>
      <c r="ATM35" s="219"/>
      <c r="ATN35" s="219"/>
      <c r="ATO35" s="219"/>
      <c r="ATP35" s="219"/>
      <c r="ATQ35" s="219"/>
      <c r="ATR35" s="219"/>
      <c r="ATS35" s="219"/>
      <c r="ATT35" s="219"/>
      <c r="ATU35" s="219"/>
      <c r="ATV35" s="219"/>
      <c r="ATW35" s="219"/>
      <c r="ATX35" s="219"/>
      <c r="ATY35" s="219"/>
      <c r="ATZ35" s="219"/>
      <c r="AUA35" s="219"/>
      <c r="AUB35" s="219"/>
      <c r="AUC35" s="219"/>
      <c r="AUD35" s="219"/>
      <c r="AUE35" s="219"/>
      <c r="AUF35" s="219"/>
      <c r="AUG35" s="219"/>
      <c r="AUH35" s="219"/>
      <c r="AUI35" s="219"/>
      <c r="AUJ35" s="219"/>
      <c r="AUK35" s="219"/>
      <c r="AUL35" s="219"/>
      <c r="AUM35" s="219"/>
      <c r="AUN35" s="219"/>
      <c r="AUO35" s="219"/>
      <c r="AUP35" s="219"/>
      <c r="AUQ35" s="219"/>
      <c r="AUR35" s="219"/>
      <c r="AUS35" s="219"/>
      <c r="AUT35" s="219"/>
      <c r="AUU35" s="219"/>
      <c r="AUV35" s="219"/>
      <c r="AUW35" s="219"/>
      <c r="AUX35" s="219"/>
      <c r="AUY35" s="219"/>
      <c r="AUZ35" s="219"/>
      <c r="AVA35" s="219"/>
      <c r="AVB35" s="219"/>
      <c r="AVC35" s="219"/>
      <c r="AVD35" s="219"/>
      <c r="AVE35" s="219"/>
      <c r="AVF35" s="219"/>
      <c r="AVG35" s="219"/>
      <c r="AVH35" s="219"/>
      <c r="AVI35" s="219"/>
      <c r="AVJ35" s="219"/>
      <c r="AVK35" s="219"/>
      <c r="AVL35" s="219"/>
      <c r="AVM35" s="219"/>
      <c r="AVN35" s="219"/>
      <c r="AVO35" s="219"/>
      <c r="AVP35" s="219"/>
      <c r="AVQ35" s="219"/>
      <c r="AVR35" s="219"/>
      <c r="AVS35" s="219"/>
      <c r="AVT35" s="219"/>
      <c r="AVU35" s="219"/>
      <c r="AVV35" s="219"/>
      <c r="AVW35" s="219"/>
      <c r="AVX35" s="219"/>
      <c r="AVY35" s="219"/>
      <c r="AVZ35" s="219"/>
      <c r="AWA35" s="219"/>
      <c r="AWB35" s="219"/>
      <c r="AWC35" s="219"/>
      <c r="AWD35" s="219"/>
      <c r="AWE35" s="219"/>
      <c r="AWF35" s="219"/>
      <c r="AWG35" s="219"/>
      <c r="AWH35" s="219"/>
      <c r="AWI35" s="219"/>
      <c r="AWJ35" s="219"/>
      <c r="AWK35" s="219"/>
      <c r="AWL35" s="219"/>
      <c r="AWM35" s="219"/>
      <c r="AWN35" s="219"/>
      <c r="AWO35" s="219"/>
      <c r="AWP35" s="219"/>
      <c r="AWQ35" s="219"/>
      <c r="AWR35" s="219"/>
      <c r="AWS35" s="219"/>
      <c r="AWT35" s="219"/>
      <c r="AWU35" s="219"/>
      <c r="AWV35" s="219"/>
      <c r="AWW35" s="219"/>
      <c r="AWX35" s="219"/>
      <c r="AWY35" s="219"/>
      <c r="AWZ35" s="219"/>
      <c r="AXA35" s="219"/>
      <c r="AXB35" s="219"/>
      <c r="AXC35" s="219"/>
      <c r="AXD35" s="219"/>
      <c r="AXE35" s="219"/>
      <c r="AXF35" s="219"/>
      <c r="AXG35" s="219"/>
      <c r="AXH35" s="219"/>
      <c r="AXI35" s="219"/>
      <c r="AXJ35" s="219"/>
      <c r="AXK35" s="219"/>
      <c r="AXL35" s="219"/>
      <c r="AXM35" s="219"/>
      <c r="AXN35" s="219"/>
      <c r="AXO35" s="219"/>
      <c r="AXP35" s="219"/>
      <c r="AXQ35" s="219"/>
      <c r="AXR35" s="219"/>
      <c r="AXS35" s="219"/>
      <c r="AXT35" s="219"/>
      <c r="AXU35" s="219"/>
      <c r="AXV35" s="219"/>
      <c r="AXW35" s="219"/>
      <c r="AXX35" s="219"/>
      <c r="AXY35" s="219"/>
      <c r="AXZ35" s="219"/>
      <c r="AYA35" s="219"/>
      <c r="AYB35" s="219"/>
      <c r="AYC35" s="219"/>
      <c r="AYD35" s="219"/>
      <c r="AYE35" s="219"/>
      <c r="AYF35" s="219"/>
      <c r="AYG35" s="219"/>
      <c r="AYH35" s="219"/>
      <c r="AYI35" s="219"/>
      <c r="AYJ35" s="219"/>
      <c r="AYK35" s="219"/>
      <c r="AYL35" s="219"/>
      <c r="AYM35" s="219"/>
      <c r="AYN35" s="219"/>
      <c r="AYO35" s="219"/>
      <c r="AYP35" s="219"/>
      <c r="AYQ35" s="219"/>
      <c r="AYR35" s="219"/>
      <c r="AYS35" s="219"/>
      <c r="AYT35" s="219"/>
      <c r="AYU35" s="219"/>
      <c r="AYV35" s="219"/>
      <c r="AYW35" s="219"/>
      <c r="AYX35" s="219"/>
      <c r="AYY35" s="219"/>
      <c r="AYZ35" s="219"/>
      <c r="AZA35" s="219"/>
      <c r="AZB35" s="219"/>
      <c r="AZC35" s="219"/>
      <c r="AZD35" s="219"/>
      <c r="AZE35" s="219"/>
      <c r="AZF35" s="219"/>
      <c r="AZG35" s="219"/>
      <c r="AZH35" s="219"/>
      <c r="AZI35" s="219"/>
      <c r="AZJ35" s="219"/>
      <c r="AZK35" s="219"/>
      <c r="AZL35" s="219"/>
      <c r="AZM35" s="219"/>
      <c r="AZN35" s="219"/>
      <c r="AZO35" s="219"/>
      <c r="AZP35" s="219"/>
      <c r="AZQ35" s="219"/>
      <c r="AZR35" s="219"/>
      <c r="AZS35" s="219"/>
      <c r="AZT35" s="219"/>
      <c r="AZU35" s="219"/>
      <c r="AZV35" s="219"/>
      <c r="AZW35" s="219"/>
      <c r="AZX35" s="219"/>
      <c r="AZY35" s="219"/>
      <c r="AZZ35" s="219"/>
      <c r="BAA35" s="219"/>
      <c r="BAB35" s="219"/>
      <c r="BAC35" s="219"/>
      <c r="BAD35" s="219"/>
      <c r="BAE35" s="219"/>
      <c r="BAF35" s="219"/>
      <c r="BAG35" s="219"/>
      <c r="BAH35" s="219"/>
      <c r="BAI35" s="219"/>
      <c r="BAJ35" s="219"/>
      <c r="BAK35" s="219"/>
      <c r="BAL35" s="219"/>
      <c r="BAM35" s="219"/>
      <c r="BAN35" s="219"/>
      <c r="BAO35" s="219"/>
      <c r="BAP35" s="219"/>
      <c r="BAQ35" s="219"/>
      <c r="BAR35" s="219"/>
      <c r="BAS35" s="219"/>
      <c r="BAT35" s="219"/>
      <c r="BAU35" s="219"/>
      <c r="BAV35" s="219"/>
      <c r="BAW35" s="219"/>
      <c r="BAX35" s="219"/>
      <c r="BAY35" s="219"/>
      <c r="BAZ35" s="219"/>
      <c r="BBA35" s="219"/>
      <c r="BBB35" s="219"/>
      <c r="BBC35" s="219"/>
      <c r="BBD35" s="219"/>
      <c r="BBE35" s="219"/>
      <c r="BBF35" s="219"/>
      <c r="BBG35" s="219"/>
      <c r="BBH35" s="219"/>
      <c r="BBI35" s="219"/>
      <c r="BBJ35" s="219"/>
      <c r="BBK35" s="219"/>
      <c r="BBL35" s="219"/>
      <c r="BBM35" s="219"/>
      <c r="BBN35" s="219"/>
      <c r="BBO35" s="219"/>
      <c r="BBP35" s="219"/>
      <c r="BBQ35" s="219"/>
      <c r="BBR35" s="219"/>
      <c r="BBS35" s="219"/>
      <c r="BBT35" s="219"/>
      <c r="BBU35" s="219"/>
      <c r="BBV35" s="219"/>
      <c r="BBW35" s="219"/>
      <c r="BBX35" s="219"/>
      <c r="BBY35" s="219"/>
      <c r="BBZ35" s="219"/>
      <c r="BCA35" s="219"/>
      <c r="BCB35" s="219"/>
      <c r="BCC35" s="219"/>
      <c r="BCD35" s="219"/>
      <c r="BCE35" s="219"/>
      <c r="BCF35" s="219"/>
      <c r="BCG35" s="219"/>
      <c r="BCH35" s="219"/>
      <c r="BCI35" s="219"/>
      <c r="BCJ35" s="219"/>
      <c r="BCK35" s="219"/>
      <c r="BCL35" s="219"/>
      <c r="BCM35" s="219"/>
      <c r="BCN35" s="219"/>
      <c r="BCO35" s="219"/>
      <c r="BCP35" s="219"/>
      <c r="BCQ35" s="219"/>
      <c r="BCR35" s="219"/>
      <c r="BCS35" s="219"/>
      <c r="BCT35" s="219"/>
      <c r="BCU35" s="219"/>
      <c r="BCV35" s="219"/>
      <c r="BCW35" s="219"/>
      <c r="BCX35" s="219"/>
      <c r="BCY35" s="219"/>
      <c r="BCZ35" s="219"/>
      <c r="BDA35" s="219"/>
      <c r="BDB35" s="219"/>
      <c r="BDC35" s="219"/>
      <c r="BDD35" s="219"/>
      <c r="BDE35" s="219"/>
      <c r="BDF35" s="219"/>
      <c r="BDG35" s="219"/>
      <c r="BDH35" s="219"/>
      <c r="BDI35" s="219"/>
      <c r="BDJ35" s="219"/>
      <c r="BDK35" s="219"/>
      <c r="BDL35" s="219"/>
      <c r="BDM35" s="219"/>
      <c r="BDN35" s="219"/>
      <c r="BDO35" s="219"/>
      <c r="BDP35" s="219"/>
      <c r="BDQ35" s="219"/>
      <c r="BDR35" s="219"/>
      <c r="BDS35" s="219"/>
      <c r="BDT35" s="219"/>
      <c r="BDU35" s="219"/>
      <c r="BDV35" s="219"/>
      <c r="BDW35" s="219"/>
      <c r="BDX35" s="219"/>
      <c r="BDY35" s="219"/>
      <c r="BDZ35" s="219"/>
      <c r="BEA35" s="219"/>
      <c r="BEB35" s="219"/>
      <c r="BEC35" s="219"/>
      <c r="BED35" s="219"/>
      <c r="BEE35" s="219"/>
      <c r="BEF35" s="219"/>
      <c r="BEG35" s="219"/>
      <c r="BEH35" s="219"/>
      <c r="BEI35" s="219"/>
      <c r="BEJ35" s="219"/>
      <c r="BEK35" s="219"/>
      <c r="BEL35" s="219"/>
      <c r="BEM35" s="219"/>
      <c r="BEN35" s="219"/>
      <c r="BEO35" s="219"/>
      <c r="BEP35" s="219"/>
      <c r="BEQ35" s="219"/>
      <c r="BER35" s="219"/>
      <c r="BES35" s="219"/>
      <c r="BET35" s="219"/>
      <c r="BEU35" s="219"/>
      <c r="BEV35" s="219"/>
      <c r="BEW35" s="219"/>
      <c r="BEX35" s="219"/>
      <c r="BEY35" s="219"/>
      <c r="BEZ35" s="219"/>
      <c r="BFA35" s="219"/>
      <c r="BFB35" s="219"/>
      <c r="BFC35" s="219"/>
      <c r="BFD35" s="219"/>
      <c r="BFE35" s="219"/>
      <c r="BFF35" s="219"/>
      <c r="BFG35" s="219"/>
      <c r="BFH35" s="219"/>
      <c r="BFI35" s="219"/>
      <c r="BFJ35" s="219"/>
      <c r="BFK35" s="219"/>
      <c r="BFL35" s="219"/>
      <c r="BFM35" s="219"/>
      <c r="BFN35" s="219"/>
      <c r="BFO35" s="219"/>
      <c r="BFP35" s="219"/>
      <c r="BFQ35" s="219"/>
      <c r="BFR35" s="219"/>
      <c r="BFS35" s="219"/>
      <c r="BFT35" s="219"/>
      <c r="BFU35" s="219"/>
      <c r="BFV35" s="219"/>
      <c r="BFW35" s="219"/>
      <c r="BFX35" s="219"/>
      <c r="BFY35" s="219"/>
      <c r="BFZ35" s="219"/>
      <c r="BGA35" s="219"/>
      <c r="BGB35" s="219"/>
      <c r="BGC35" s="219"/>
      <c r="BGD35" s="219"/>
      <c r="BGE35" s="219"/>
      <c r="BGF35" s="219"/>
      <c r="BGG35" s="219"/>
      <c r="BGH35" s="219"/>
      <c r="BGI35" s="219"/>
      <c r="BGJ35" s="219"/>
      <c r="BGK35" s="219"/>
      <c r="BGL35" s="219"/>
      <c r="BGM35" s="219"/>
      <c r="BGN35" s="219"/>
      <c r="BGO35" s="219"/>
      <c r="BGP35" s="219"/>
      <c r="BGQ35" s="219"/>
      <c r="BGR35" s="219"/>
      <c r="BGS35" s="219"/>
      <c r="BGT35" s="219"/>
      <c r="BGU35" s="219"/>
      <c r="BGV35" s="219"/>
      <c r="BGW35" s="219"/>
      <c r="BGX35" s="219"/>
      <c r="BGY35" s="219"/>
      <c r="BGZ35" s="219"/>
      <c r="BHA35" s="219"/>
      <c r="BHB35" s="219"/>
      <c r="BHC35" s="219"/>
      <c r="BHD35" s="219"/>
      <c r="BHE35" s="219"/>
      <c r="BHF35" s="219"/>
      <c r="BHG35" s="219"/>
      <c r="BHH35" s="219"/>
      <c r="BHI35" s="219"/>
      <c r="BHJ35" s="219"/>
      <c r="BHK35" s="219"/>
      <c r="BHL35" s="219"/>
      <c r="BHM35" s="219"/>
      <c r="BHN35" s="219"/>
      <c r="BHO35" s="219"/>
      <c r="BHP35" s="219"/>
      <c r="BHQ35" s="219"/>
      <c r="BHR35" s="219"/>
      <c r="BHS35" s="219"/>
      <c r="BHT35" s="219"/>
      <c r="BHU35" s="219"/>
      <c r="BHV35" s="219"/>
      <c r="BHW35" s="219"/>
      <c r="BHX35" s="219"/>
      <c r="BHY35" s="219"/>
      <c r="BHZ35" s="219"/>
      <c r="BIA35" s="219"/>
      <c r="BIB35" s="219"/>
      <c r="BIC35" s="219"/>
      <c r="BID35" s="219"/>
      <c r="BIE35" s="219"/>
      <c r="BIF35" s="219"/>
      <c r="BIG35" s="219"/>
      <c r="BIH35" s="219"/>
      <c r="BII35" s="219"/>
      <c r="BIJ35" s="219"/>
      <c r="BIK35" s="219"/>
      <c r="BIL35" s="219"/>
      <c r="BIM35" s="219"/>
      <c r="BIN35" s="219"/>
      <c r="BIO35" s="219"/>
      <c r="BIP35" s="219"/>
      <c r="BIQ35" s="219"/>
      <c r="BIR35" s="219"/>
      <c r="BIS35" s="219"/>
      <c r="BIT35" s="219"/>
      <c r="BIU35" s="219"/>
      <c r="BIV35" s="219"/>
      <c r="BIW35" s="219"/>
      <c r="BIX35" s="219"/>
      <c r="BIY35" s="219"/>
      <c r="BIZ35" s="219"/>
      <c r="BJA35" s="219"/>
      <c r="BJB35" s="219"/>
      <c r="BJC35" s="219"/>
      <c r="BJD35" s="219"/>
      <c r="BJE35" s="219"/>
      <c r="BJF35" s="219"/>
      <c r="BJG35" s="219"/>
      <c r="BJH35" s="219"/>
      <c r="BJI35" s="219"/>
      <c r="BJJ35" s="219"/>
      <c r="BJK35" s="219"/>
      <c r="BJL35" s="219"/>
      <c r="BJM35" s="219"/>
      <c r="BJN35" s="219"/>
      <c r="BJO35" s="219"/>
      <c r="BJP35" s="219"/>
      <c r="BJQ35" s="219"/>
      <c r="BJR35" s="219"/>
      <c r="BJS35" s="219"/>
      <c r="BJT35" s="219"/>
      <c r="BJU35" s="219"/>
      <c r="BJV35" s="219"/>
      <c r="BJW35" s="219"/>
      <c r="BJX35" s="219"/>
    </row>
    <row r="36" spans="1:1636" s="219" customFormat="1" ht="21.9" customHeight="1" thickBot="1" x14ac:dyDescent="0.3">
      <c r="A36" s="245">
        <v>16</v>
      </c>
      <c r="B36" s="295">
        <v>5403609</v>
      </c>
      <c r="C36" s="249" t="s">
        <v>299</v>
      </c>
      <c r="D36" s="254">
        <v>144</v>
      </c>
      <c r="E36" s="255" t="s">
        <v>11</v>
      </c>
      <c r="F36" s="239">
        <v>8000000</v>
      </c>
      <c r="G36" s="239">
        <v>8000000</v>
      </c>
      <c r="H36" s="239">
        <v>8000000</v>
      </c>
      <c r="I36" s="239">
        <v>8000000</v>
      </c>
      <c r="J36" s="239">
        <v>8000000</v>
      </c>
      <c r="K36" s="239">
        <v>8000000</v>
      </c>
      <c r="L36" s="239">
        <v>8000000</v>
      </c>
      <c r="M36" s="239">
        <v>8000000</v>
      </c>
      <c r="N36" s="239">
        <v>8000000</v>
      </c>
      <c r="O36" s="239">
        <v>8000000</v>
      </c>
      <c r="P36" s="239">
        <v>8000000</v>
      </c>
      <c r="Q36" s="239">
        <v>8000000</v>
      </c>
      <c r="R36" s="239">
        <f t="shared" si="0"/>
        <v>96000000</v>
      </c>
      <c r="S36" s="241" cm="1">
        <f t="array" ref="S36">SUM((F36:Q36)/12)</f>
        <v>8000000.0000000009</v>
      </c>
      <c r="T36" s="256">
        <v>96000000</v>
      </c>
      <c r="U36" s="237"/>
      <c r="IC36" s="222"/>
      <c r="ID36" s="222"/>
      <c r="IE36" s="222"/>
      <c r="IF36" s="222"/>
      <c r="IG36" s="222"/>
      <c r="IH36" s="222"/>
      <c r="II36" s="222"/>
      <c r="IJ36" s="222"/>
      <c r="IK36" s="222"/>
      <c r="IL36" s="222"/>
      <c r="IM36" s="222"/>
      <c r="IN36" s="222"/>
      <c r="IO36" s="222"/>
      <c r="IP36" s="222"/>
      <c r="IQ36" s="222"/>
      <c r="IR36" s="222"/>
      <c r="IS36" s="222"/>
      <c r="IT36" s="222"/>
      <c r="IU36" s="222"/>
      <c r="IV36" s="222"/>
      <c r="IW36" s="222"/>
      <c r="IX36" s="222"/>
      <c r="IY36" s="222"/>
      <c r="IZ36" s="222"/>
      <c r="JA36" s="222"/>
      <c r="JB36" s="222"/>
      <c r="JC36" s="222"/>
      <c r="JD36" s="222"/>
      <c r="JE36" s="222"/>
      <c r="JF36" s="222"/>
      <c r="JG36" s="222"/>
      <c r="JH36" s="222"/>
      <c r="JI36" s="222"/>
      <c r="JJ36" s="222"/>
      <c r="JK36" s="222"/>
      <c r="JL36" s="222"/>
      <c r="JM36" s="222"/>
      <c r="JN36" s="222"/>
      <c r="JO36" s="222"/>
      <c r="JP36" s="222"/>
      <c r="JQ36" s="222"/>
      <c r="JR36" s="222"/>
      <c r="JS36" s="222"/>
      <c r="JT36" s="222"/>
      <c r="JU36" s="222"/>
      <c r="JV36" s="222"/>
      <c r="JW36" s="222"/>
      <c r="JX36" s="222"/>
      <c r="JY36" s="222"/>
      <c r="JZ36" s="222"/>
      <c r="KA36" s="222"/>
      <c r="KB36" s="222"/>
      <c r="KC36" s="222"/>
      <c r="KD36" s="222"/>
      <c r="KE36" s="222"/>
      <c r="KF36" s="222"/>
      <c r="KG36" s="222"/>
      <c r="KH36" s="222"/>
      <c r="KI36" s="222"/>
      <c r="KJ36" s="222"/>
      <c r="KK36" s="222"/>
      <c r="KL36" s="222"/>
      <c r="KM36" s="222"/>
      <c r="KN36" s="222"/>
      <c r="KO36" s="222"/>
      <c r="KP36" s="222"/>
      <c r="KQ36" s="222"/>
      <c r="KR36" s="222"/>
      <c r="KS36" s="222"/>
      <c r="KT36" s="222"/>
      <c r="KU36" s="222"/>
      <c r="KV36" s="222"/>
      <c r="KW36" s="222"/>
      <c r="KX36" s="222"/>
      <c r="KY36" s="222"/>
      <c r="KZ36" s="222"/>
      <c r="LA36" s="222"/>
      <c r="LB36" s="222"/>
      <c r="LC36" s="222"/>
      <c r="LD36" s="222"/>
      <c r="LE36" s="222"/>
      <c r="LF36" s="222"/>
      <c r="LG36" s="222"/>
      <c r="LH36" s="222"/>
      <c r="LI36" s="222"/>
      <c r="LJ36" s="222"/>
      <c r="LK36" s="222"/>
      <c r="LL36" s="222"/>
      <c r="LM36" s="222"/>
      <c r="LN36" s="222"/>
      <c r="LO36" s="222"/>
      <c r="LP36" s="222"/>
      <c r="LQ36" s="222"/>
      <c r="LR36" s="222"/>
      <c r="LS36" s="222"/>
      <c r="LT36" s="222"/>
      <c r="LU36" s="222"/>
      <c r="LV36" s="222"/>
      <c r="LW36" s="222"/>
      <c r="LX36" s="222"/>
      <c r="LY36" s="222"/>
      <c r="LZ36" s="222"/>
      <c r="MA36" s="222"/>
      <c r="MB36" s="222"/>
      <c r="MC36" s="222"/>
      <c r="MD36" s="222"/>
      <c r="ME36" s="222"/>
      <c r="MF36" s="222"/>
      <c r="MG36" s="222"/>
      <c r="MH36" s="222"/>
      <c r="MI36" s="222"/>
      <c r="MJ36" s="222"/>
      <c r="MK36" s="222"/>
      <c r="ML36" s="222"/>
      <c r="MM36" s="222"/>
      <c r="MN36" s="222"/>
      <c r="MO36" s="222"/>
      <c r="MP36" s="222"/>
      <c r="MQ36" s="222"/>
      <c r="MR36" s="222"/>
      <c r="MS36" s="222"/>
      <c r="MT36" s="222"/>
      <c r="MU36" s="222"/>
      <c r="MV36" s="222"/>
      <c r="MW36" s="222"/>
      <c r="MX36" s="222"/>
      <c r="MY36" s="222"/>
      <c r="MZ36" s="222"/>
      <c r="NA36" s="222"/>
      <c r="NB36" s="222"/>
      <c r="NC36" s="222"/>
      <c r="ND36" s="222"/>
      <c r="NE36" s="222"/>
      <c r="NF36" s="222"/>
      <c r="NG36" s="222"/>
      <c r="NH36" s="222"/>
      <c r="NI36" s="222"/>
      <c r="NJ36" s="222"/>
      <c r="NK36" s="222"/>
      <c r="NL36" s="222"/>
      <c r="NM36" s="222"/>
      <c r="NN36" s="222"/>
      <c r="NO36" s="222"/>
      <c r="NP36" s="222"/>
      <c r="NQ36" s="222"/>
      <c r="NR36" s="222"/>
      <c r="NS36" s="222"/>
      <c r="NT36" s="222"/>
      <c r="NU36" s="222"/>
      <c r="NV36" s="222"/>
      <c r="NW36" s="222"/>
      <c r="NX36" s="222"/>
      <c r="NY36" s="222"/>
      <c r="NZ36" s="222"/>
      <c r="OA36" s="222"/>
      <c r="OB36" s="222"/>
      <c r="OC36" s="222"/>
      <c r="OD36" s="222"/>
      <c r="OE36" s="222"/>
      <c r="OF36" s="222"/>
      <c r="OG36" s="222"/>
      <c r="OH36" s="222"/>
      <c r="OI36" s="222"/>
      <c r="OJ36" s="222"/>
      <c r="OK36" s="222"/>
      <c r="OL36" s="222"/>
      <c r="OM36" s="222"/>
      <c r="ON36" s="222"/>
      <c r="OO36" s="222"/>
      <c r="OP36" s="222"/>
      <c r="OQ36" s="222"/>
      <c r="OR36" s="222"/>
      <c r="OS36" s="222"/>
      <c r="OT36" s="222"/>
      <c r="OU36" s="222"/>
      <c r="OV36" s="222"/>
      <c r="OW36" s="222"/>
      <c r="OX36" s="222"/>
      <c r="OY36" s="222"/>
      <c r="OZ36" s="222"/>
      <c r="PA36" s="222"/>
      <c r="PB36" s="222"/>
      <c r="PC36" s="222"/>
      <c r="PD36" s="222"/>
      <c r="PE36" s="222"/>
      <c r="PF36" s="222"/>
      <c r="PG36" s="222"/>
      <c r="PH36" s="222"/>
      <c r="PI36" s="222"/>
      <c r="PJ36" s="222"/>
      <c r="PK36" s="222"/>
      <c r="PL36" s="222"/>
      <c r="PM36" s="222"/>
      <c r="PN36" s="222"/>
      <c r="PO36" s="222"/>
      <c r="PP36" s="222"/>
      <c r="PQ36" s="222"/>
      <c r="PR36" s="222"/>
      <c r="PS36" s="222"/>
      <c r="PT36" s="222"/>
      <c r="PU36" s="222"/>
      <c r="PV36" s="222"/>
      <c r="PW36" s="222"/>
      <c r="PX36" s="222"/>
      <c r="PY36" s="222"/>
      <c r="PZ36" s="222"/>
      <c r="QA36" s="222"/>
      <c r="QB36" s="222"/>
      <c r="QC36" s="222"/>
      <c r="QD36" s="222"/>
      <c r="QE36" s="222"/>
      <c r="QF36" s="222"/>
      <c r="QG36" s="222"/>
      <c r="QH36" s="222"/>
      <c r="QI36" s="222"/>
      <c r="QJ36" s="222"/>
      <c r="QK36" s="222"/>
      <c r="QL36" s="222"/>
      <c r="QM36" s="222"/>
      <c r="QN36" s="222"/>
      <c r="QO36" s="222"/>
      <c r="QP36" s="222"/>
      <c r="QQ36" s="222"/>
      <c r="QR36" s="222"/>
      <c r="QS36" s="222"/>
      <c r="QT36" s="222"/>
      <c r="QU36" s="222"/>
      <c r="QV36" s="222"/>
      <c r="QW36" s="222"/>
      <c r="QX36" s="222"/>
      <c r="QY36" s="222"/>
      <c r="QZ36" s="222"/>
      <c r="RA36" s="222"/>
      <c r="RB36" s="222"/>
      <c r="RC36" s="222"/>
      <c r="RD36" s="222"/>
      <c r="RE36" s="222"/>
      <c r="RF36" s="222"/>
      <c r="RG36" s="222"/>
      <c r="RH36" s="222"/>
      <c r="RI36" s="222"/>
      <c r="RJ36" s="222"/>
      <c r="RK36" s="222"/>
      <c r="RL36" s="222"/>
      <c r="RM36" s="222"/>
      <c r="RN36" s="222"/>
      <c r="RO36" s="222"/>
      <c r="RP36" s="222"/>
      <c r="RQ36" s="222"/>
      <c r="RR36" s="222"/>
      <c r="RS36" s="222"/>
      <c r="RT36" s="222"/>
      <c r="RU36" s="222"/>
      <c r="RV36" s="222"/>
      <c r="RW36" s="222"/>
      <c r="RX36" s="222"/>
      <c r="RY36" s="222"/>
      <c r="RZ36" s="222"/>
      <c r="SA36" s="222"/>
      <c r="SB36" s="222"/>
      <c r="SC36" s="222"/>
      <c r="SD36" s="222"/>
      <c r="SE36" s="222"/>
      <c r="SF36" s="222"/>
      <c r="SG36" s="222"/>
      <c r="SH36" s="222"/>
      <c r="SI36" s="222"/>
      <c r="SJ36" s="222"/>
      <c r="SK36" s="222"/>
      <c r="SL36" s="222"/>
      <c r="SM36" s="222"/>
      <c r="SN36" s="222"/>
      <c r="SO36" s="222"/>
      <c r="SP36" s="222"/>
      <c r="SQ36" s="222"/>
      <c r="SR36" s="222"/>
      <c r="SS36" s="222"/>
      <c r="ST36" s="222"/>
      <c r="SU36" s="222"/>
      <c r="SV36" s="222"/>
      <c r="SW36" s="222"/>
      <c r="SX36" s="222"/>
      <c r="SY36" s="222"/>
      <c r="SZ36" s="222"/>
      <c r="TA36" s="222"/>
      <c r="TB36" s="222"/>
      <c r="TC36" s="222"/>
      <c r="TD36" s="222"/>
      <c r="TE36" s="222"/>
      <c r="TF36" s="222"/>
      <c r="TG36" s="222"/>
      <c r="TH36" s="222"/>
      <c r="TI36" s="222"/>
      <c r="TJ36" s="222"/>
      <c r="TK36" s="222"/>
      <c r="TL36" s="222"/>
      <c r="TM36" s="222"/>
      <c r="TN36" s="222"/>
      <c r="TO36" s="222"/>
      <c r="TP36" s="222"/>
      <c r="TQ36" s="222"/>
      <c r="TR36" s="222"/>
      <c r="TS36" s="222"/>
      <c r="TT36" s="222"/>
      <c r="TU36" s="222"/>
      <c r="TV36" s="222"/>
      <c r="TW36" s="222"/>
      <c r="TX36" s="222"/>
      <c r="TY36" s="222"/>
      <c r="TZ36" s="222"/>
      <c r="UA36" s="222"/>
      <c r="UB36" s="222"/>
      <c r="UC36" s="222"/>
      <c r="UD36" s="222"/>
      <c r="UE36" s="222"/>
      <c r="UF36" s="222"/>
      <c r="UG36" s="222"/>
      <c r="UH36" s="222"/>
      <c r="UI36" s="222"/>
      <c r="UJ36" s="222"/>
      <c r="UK36" s="222"/>
      <c r="UL36" s="222"/>
      <c r="UM36" s="222"/>
      <c r="UN36" s="222"/>
      <c r="UO36" s="222"/>
      <c r="UP36" s="222"/>
      <c r="UQ36" s="222"/>
      <c r="UR36" s="222"/>
      <c r="US36" s="222"/>
      <c r="UT36" s="222"/>
      <c r="UU36" s="222"/>
      <c r="UV36" s="222"/>
      <c r="UW36" s="222"/>
      <c r="UX36" s="222"/>
      <c r="UY36" s="222"/>
      <c r="UZ36" s="222"/>
      <c r="VA36" s="222"/>
      <c r="VB36" s="222"/>
      <c r="VC36" s="222"/>
      <c r="VD36" s="222"/>
      <c r="VE36" s="222"/>
      <c r="VF36" s="222"/>
      <c r="VG36" s="222"/>
      <c r="VH36" s="222"/>
      <c r="VI36" s="222"/>
      <c r="VJ36" s="222"/>
      <c r="VK36" s="222"/>
      <c r="VL36" s="222"/>
      <c r="VM36" s="222"/>
      <c r="VN36" s="222"/>
      <c r="VO36" s="222"/>
      <c r="VP36" s="222"/>
      <c r="VQ36" s="222"/>
      <c r="VR36" s="222"/>
      <c r="VS36" s="222"/>
      <c r="VT36" s="222"/>
      <c r="VU36" s="222"/>
      <c r="VV36" s="222"/>
      <c r="VW36" s="222"/>
      <c r="VX36" s="222"/>
      <c r="VY36" s="222"/>
      <c r="VZ36" s="222"/>
      <c r="WA36" s="222"/>
      <c r="WB36" s="222"/>
      <c r="WC36" s="222"/>
      <c r="WD36" s="222"/>
      <c r="WE36" s="222"/>
      <c r="WF36" s="222"/>
      <c r="WG36" s="222"/>
      <c r="WH36" s="222"/>
      <c r="WI36" s="222"/>
      <c r="WJ36" s="222"/>
      <c r="WK36" s="222"/>
      <c r="WL36" s="222"/>
      <c r="WM36" s="222"/>
      <c r="WN36" s="222"/>
      <c r="WO36" s="222"/>
      <c r="WP36" s="222"/>
      <c r="WQ36" s="222"/>
      <c r="WR36" s="222"/>
      <c r="WS36" s="222"/>
      <c r="WT36" s="222"/>
      <c r="WU36" s="222"/>
      <c r="WV36" s="222"/>
      <c r="WW36" s="222"/>
      <c r="WX36" s="222"/>
      <c r="WY36" s="222"/>
      <c r="WZ36" s="222"/>
      <c r="XA36" s="222"/>
      <c r="XB36" s="222"/>
      <c r="XC36" s="222"/>
      <c r="XD36" s="222"/>
      <c r="XE36" s="222"/>
      <c r="XF36" s="222"/>
      <c r="XG36" s="222"/>
      <c r="XH36" s="222"/>
      <c r="XI36" s="222"/>
      <c r="XJ36" s="222"/>
      <c r="XK36" s="222"/>
      <c r="XL36" s="222"/>
      <c r="XM36" s="222"/>
      <c r="XN36" s="222"/>
      <c r="XO36" s="222"/>
      <c r="XP36" s="222"/>
      <c r="XQ36" s="222"/>
      <c r="XR36" s="222"/>
      <c r="XS36" s="222"/>
      <c r="XT36" s="222"/>
      <c r="XU36" s="222"/>
      <c r="XV36" s="222"/>
      <c r="XW36" s="222"/>
      <c r="XX36" s="222"/>
      <c r="XY36" s="222"/>
      <c r="XZ36" s="222"/>
      <c r="YA36" s="222"/>
      <c r="YB36" s="222"/>
      <c r="YC36" s="222"/>
      <c r="YD36" s="222"/>
      <c r="YE36" s="222"/>
      <c r="YF36" s="222"/>
      <c r="YG36" s="222"/>
      <c r="YH36" s="222"/>
      <c r="YI36" s="222"/>
      <c r="YJ36" s="222"/>
      <c r="YK36" s="222"/>
      <c r="YL36" s="222"/>
      <c r="YM36" s="222"/>
      <c r="YN36" s="222"/>
      <c r="YO36" s="222"/>
      <c r="YP36" s="222"/>
      <c r="YQ36" s="222"/>
      <c r="YR36" s="222"/>
      <c r="YS36" s="222"/>
      <c r="YT36" s="222"/>
      <c r="YU36" s="222"/>
      <c r="YV36" s="222"/>
      <c r="YW36" s="222"/>
      <c r="YX36" s="222"/>
      <c r="YY36" s="222"/>
      <c r="YZ36" s="222"/>
      <c r="ZA36" s="222"/>
      <c r="ZB36" s="222"/>
      <c r="ZC36" s="222"/>
      <c r="ZD36" s="222"/>
      <c r="ZE36" s="222"/>
      <c r="ZF36" s="222"/>
      <c r="ZG36" s="222"/>
      <c r="ZH36" s="222"/>
      <c r="ZI36" s="222"/>
      <c r="ZJ36" s="222"/>
      <c r="ZK36" s="222"/>
      <c r="ZL36" s="222"/>
      <c r="ZM36" s="222"/>
      <c r="ZN36" s="222"/>
      <c r="ZO36" s="222"/>
      <c r="ZP36" s="222"/>
      <c r="ZQ36" s="222"/>
      <c r="ZR36" s="222"/>
      <c r="ZS36" s="222"/>
      <c r="ZT36" s="222"/>
      <c r="ZU36" s="222"/>
      <c r="ZV36" s="222"/>
      <c r="ZW36" s="222"/>
      <c r="ZX36" s="222"/>
      <c r="ZY36" s="222"/>
      <c r="ZZ36" s="222"/>
      <c r="AAA36" s="222"/>
      <c r="AAB36" s="222"/>
      <c r="AAC36" s="222"/>
      <c r="AAD36" s="222"/>
      <c r="AAE36" s="222"/>
      <c r="AAF36" s="222"/>
      <c r="AAG36" s="222"/>
      <c r="AAH36" s="222"/>
      <c r="AAI36" s="222"/>
      <c r="AAJ36" s="222"/>
      <c r="AAK36" s="222"/>
      <c r="AAL36" s="222"/>
      <c r="AAM36" s="222"/>
      <c r="AAN36" s="222"/>
      <c r="AAO36" s="222"/>
      <c r="AAP36" s="222"/>
      <c r="AAQ36" s="222"/>
      <c r="AAR36" s="222"/>
      <c r="AAS36" s="222"/>
      <c r="AAT36" s="222"/>
      <c r="AAU36" s="222"/>
      <c r="AAV36" s="222"/>
      <c r="AAW36" s="222"/>
      <c r="AAX36" s="222"/>
      <c r="AAY36" s="222"/>
      <c r="AAZ36" s="222"/>
      <c r="ABA36" s="222"/>
      <c r="ABB36" s="222"/>
      <c r="ABC36" s="222"/>
      <c r="ABD36" s="222"/>
      <c r="ABE36" s="222"/>
      <c r="ABF36" s="222"/>
      <c r="ABG36" s="222"/>
      <c r="ABH36" s="222"/>
      <c r="ABI36" s="222"/>
      <c r="ABJ36" s="222"/>
      <c r="ABK36" s="222"/>
      <c r="ABL36" s="222"/>
      <c r="ABM36" s="222"/>
      <c r="ABN36" s="222"/>
      <c r="ABO36" s="222"/>
      <c r="ABP36" s="222"/>
      <c r="ABQ36" s="222"/>
      <c r="ABR36" s="222"/>
      <c r="ABS36" s="222"/>
      <c r="ABT36" s="222"/>
      <c r="ABU36" s="222"/>
      <c r="ABV36" s="222"/>
      <c r="ABW36" s="222"/>
      <c r="ABX36" s="222"/>
      <c r="ABY36" s="222"/>
      <c r="ABZ36" s="222"/>
      <c r="ACA36" s="222"/>
      <c r="ACB36" s="222"/>
      <c r="ACC36" s="222"/>
      <c r="ACD36" s="222"/>
      <c r="ACE36" s="222"/>
      <c r="ACF36" s="222"/>
      <c r="ACG36" s="222"/>
      <c r="ACH36" s="222"/>
      <c r="ACI36" s="222"/>
      <c r="ACJ36" s="222"/>
      <c r="ACK36" s="222"/>
      <c r="ACL36" s="222"/>
      <c r="ACM36" s="222"/>
      <c r="ACN36" s="222"/>
      <c r="ACO36" s="222"/>
      <c r="ACP36" s="222"/>
      <c r="ACQ36" s="222"/>
      <c r="ACR36" s="222"/>
      <c r="ACS36" s="222"/>
      <c r="ACT36" s="222"/>
      <c r="ACU36" s="222"/>
      <c r="ACV36" s="222"/>
      <c r="ACW36" s="222"/>
      <c r="ACX36" s="222"/>
      <c r="ACY36" s="222"/>
      <c r="ACZ36" s="222"/>
      <c r="ADA36" s="222"/>
      <c r="ADB36" s="222"/>
      <c r="ADC36" s="222"/>
      <c r="ADD36" s="222"/>
      <c r="ADE36" s="222"/>
      <c r="ADF36" s="222"/>
      <c r="ADG36" s="222"/>
      <c r="ADH36" s="222"/>
      <c r="ADI36" s="222"/>
      <c r="ADJ36" s="222"/>
      <c r="ADK36" s="222"/>
      <c r="ADL36" s="222"/>
      <c r="ADM36" s="222"/>
      <c r="ADN36" s="222"/>
      <c r="ADO36" s="222"/>
      <c r="ADP36" s="222"/>
      <c r="ADQ36" s="222"/>
      <c r="ADR36" s="222"/>
      <c r="ADS36" s="222"/>
      <c r="ADT36" s="222"/>
      <c r="ADU36" s="222"/>
      <c r="ADV36" s="222"/>
      <c r="ADW36" s="222"/>
      <c r="ADX36" s="222"/>
      <c r="ADY36" s="222"/>
      <c r="ADZ36" s="222"/>
      <c r="AEA36" s="222"/>
      <c r="AEB36" s="222"/>
      <c r="AEC36" s="222"/>
      <c r="AED36" s="222"/>
      <c r="AEE36" s="222"/>
      <c r="AEF36" s="222"/>
      <c r="AEG36" s="222"/>
      <c r="AEH36" s="222"/>
      <c r="AEI36" s="222"/>
      <c r="AEJ36" s="222"/>
      <c r="AEK36" s="222"/>
      <c r="AEL36" s="222"/>
      <c r="AEM36" s="222"/>
      <c r="AEN36" s="222"/>
      <c r="AEO36" s="222"/>
      <c r="AEP36" s="222"/>
      <c r="AEQ36" s="222"/>
      <c r="AER36" s="222"/>
      <c r="AES36" s="222"/>
      <c r="AET36" s="222"/>
      <c r="AEU36" s="222"/>
      <c r="AEV36" s="222"/>
      <c r="AEW36" s="222"/>
      <c r="AEX36" s="222"/>
      <c r="AEY36" s="222"/>
      <c r="AEZ36" s="222"/>
      <c r="AFA36" s="222"/>
      <c r="AFB36" s="222"/>
      <c r="AFC36" s="222"/>
      <c r="AFD36" s="222"/>
      <c r="AFE36" s="222"/>
      <c r="AFF36" s="222"/>
      <c r="AFG36" s="222"/>
      <c r="AFH36" s="222"/>
      <c r="AFI36" s="222"/>
      <c r="AFJ36" s="222"/>
      <c r="AFK36" s="222"/>
      <c r="AFL36" s="222"/>
      <c r="AFM36" s="222"/>
      <c r="AFN36" s="222"/>
      <c r="AFO36" s="222"/>
      <c r="AFP36" s="222"/>
      <c r="AFQ36" s="222"/>
      <c r="AFR36" s="222"/>
      <c r="AFS36" s="222"/>
      <c r="AFT36" s="222"/>
      <c r="AFU36" s="222"/>
      <c r="AFV36" s="222"/>
      <c r="AFW36" s="222"/>
      <c r="AFX36" s="222"/>
      <c r="AFY36" s="222"/>
      <c r="AFZ36" s="222"/>
      <c r="AGA36" s="222"/>
      <c r="AGB36" s="222"/>
      <c r="AGC36" s="222"/>
      <c r="AGD36" s="222"/>
      <c r="AGE36" s="222"/>
      <c r="AGF36" s="222"/>
      <c r="AGG36" s="222"/>
      <c r="AGH36" s="222"/>
      <c r="AGI36" s="222"/>
      <c r="AGJ36" s="222"/>
      <c r="AGK36" s="222"/>
      <c r="AGL36" s="222"/>
      <c r="AGM36" s="222"/>
      <c r="AGN36" s="222"/>
      <c r="AGO36" s="222"/>
      <c r="AGP36" s="222"/>
      <c r="AGQ36" s="222"/>
      <c r="AGR36" s="222"/>
      <c r="AGS36" s="222"/>
      <c r="AGT36" s="222"/>
      <c r="AGU36" s="222"/>
      <c r="AGV36" s="222"/>
      <c r="AGW36" s="222"/>
      <c r="AGX36" s="222"/>
      <c r="AGY36" s="222"/>
      <c r="AGZ36" s="222"/>
      <c r="AHA36" s="222"/>
      <c r="AHB36" s="222"/>
      <c r="AHC36" s="222"/>
      <c r="AHD36" s="222"/>
      <c r="AHE36" s="222"/>
      <c r="AHF36" s="222"/>
      <c r="AHG36" s="222"/>
      <c r="AHH36" s="222"/>
      <c r="AHI36" s="222"/>
      <c r="AHJ36" s="222"/>
      <c r="AHK36" s="222"/>
      <c r="AHL36" s="222"/>
      <c r="AHM36" s="222"/>
      <c r="AHN36" s="222"/>
      <c r="AHO36" s="222"/>
      <c r="AHP36" s="222"/>
      <c r="AHQ36" s="222"/>
      <c r="AHR36" s="222"/>
      <c r="AHS36" s="222"/>
      <c r="AHT36" s="222"/>
      <c r="AHU36" s="222"/>
      <c r="AHV36" s="222"/>
      <c r="AHW36" s="222"/>
      <c r="AHX36" s="222"/>
      <c r="AHY36" s="222"/>
      <c r="AHZ36" s="222"/>
      <c r="AIA36" s="222"/>
      <c r="AIB36" s="222"/>
      <c r="AIC36" s="222"/>
      <c r="AID36" s="222"/>
      <c r="AIE36" s="222"/>
      <c r="AIF36" s="222"/>
      <c r="AIG36" s="222"/>
      <c r="AIH36" s="222"/>
      <c r="AII36" s="222"/>
      <c r="AIJ36" s="222"/>
      <c r="AIK36" s="222"/>
      <c r="AIL36" s="222"/>
      <c r="AIM36" s="222"/>
      <c r="AIN36" s="222"/>
      <c r="AIO36" s="222"/>
      <c r="AIP36" s="222"/>
      <c r="AIQ36" s="222"/>
      <c r="AIR36" s="222"/>
      <c r="AIS36" s="222"/>
      <c r="AIT36" s="222"/>
      <c r="AIU36" s="222"/>
      <c r="AIV36" s="222"/>
      <c r="AIW36" s="222"/>
      <c r="AIX36" s="222"/>
      <c r="AIY36" s="222"/>
      <c r="AIZ36" s="222"/>
      <c r="AJA36" s="222"/>
      <c r="AJB36" s="222"/>
      <c r="AJC36" s="222"/>
      <c r="AJD36" s="222"/>
      <c r="AJE36" s="222"/>
      <c r="AJF36" s="222"/>
      <c r="AJG36" s="222"/>
      <c r="AJH36" s="222"/>
      <c r="AJI36" s="222"/>
      <c r="AJJ36" s="222"/>
      <c r="AJK36" s="222"/>
      <c r="AJL36" s="222"/>
      <c r="AJM36" s="222"/>
      <c r="AJN36" s="222"/>
      <c r="AJO36" s="222"/>
      <c r="AJP36" s="222"/>
      <c r="AJQ36" s="222"/>
      <c r="AJR36" s="222"/>
      <c r="AJS36" s="222"/>
      <c r="AJT36" s="222"/>
      <c r="AJU36" s="222"/>
      <c r="AJV36" s="222"/>
      <c r="AJW36" s="222"/>
      <c r="AJX36" s="222"/>
      <c r="AJY36" s="222"/>
      <c r="AJZ36" s="222"/>
      <c r="AKA36" s="222"/>
      <c r="AKB36" s="222"/>
      <c r="AKC36" s="222"/>
      <c r="AKD36" s="222"/>
      <c r="AKE36" s="222"/>
      <c r="AKF36" s="222"/>
      <c r="AKG36" s="222"/>
      <c r="AKH36" s="222"/>
      <c r="AKI36" s="222"/>
      <c r="AKJ36" s="222"/>
      <c r="AKK36" s="222"/>
      <c r="AKL36" s="222"/>
      <c r="AKM36" s="222"/>
      <c r="AKN36" s="222"/>
      <c r="AKO36" s="222"/>
      <c r="AKP36" s="222"/>
      <c r="AKQ36" s="222"/>
      <c r="AKR36" s="222"/>
      <c r="AKS36" s="222"/>
      <c r="AKT36" s="222"/>
      <c r="AKU36" s="222"/>
      <c r="AKV36" s="222"/>
      <c r="AKW36" s="222"/>
      <c r="AKX36" s="222"/>
      <c r="AKY36" s="222"/>
      <c r="AKZ36" s="222"/>
      <c r="ALA36" s="222"/>
      <c r="ALB36" s="222"/>
      <c r="ALC36" s="222"/>
      <c r="ALD36" s="222"/>
      <c r="ALE36" s="222"/>
      <c r="ALF36" s="222"/>
      <c r="ALG36" s="222"/>
      <c r="ALH36" s="222"/>
      <c r="ALI36" s="222"/>
      <c r="ALJ36" s="222"/>
      <c r="ALK36" s="222"/>
      <c r="ALL36" s="222"/>
      <c r="ALM36" s="222"/>
      <c r="ALN36" s="222"/>
      <c r="ALO36" s="222"/>
      <c r="ALP36" s="222"/>
      <c r="ALQ36" s="222"/>
      <c r="ALR36" s="222"/>
      <c r="ALS36" s="222"/>
      <c r="ALT36" s="222"/>
      <c r="ALU36" s="222"/>
      <c r="ALV36" s="222"/>
      <c r="ALW36" s="222"/>
      <c r="ALX36" s="222"/>
      <c r="ALY36" s="222"/>
      <c r="ALZ36" s="222"/>
      <c r="AMA36" s="222"/>
      <c r="AMB36" s="222"/>
      <c r="AMC36" s="222"/>
      <c r="AMD36" s="222"/>
      <c r="AME36" s="222"/>
      <c r="AMF36" s="222"/>
      <c r="AMG36" s="222"/>
      <c r="AMH36" s="222"/>
      <c r="AMI36" s="222"/>
      <c r="AMJ36" s="222"/>
      <c r="AMK36" s="222"/>
      <c r="AML36" s="222"/>
      <c r="AMM36" s="222"/>
      <c r="AMN36" s="222"/>
      <c r="AMO36" s="222"/>
      <c r="AMP36" s="222"/>
      <c r="AMQ36" s="222"/>
      <c r="AMR36" s="222"/>
      <c r="AMS36" s="222"/>
      <c r="AMT36" s="222"/>
      <c r="AMU36" s="222"/>
      <c r="AMV36" s="222"/>
      <c r="AMW36" s="222"/>
      <c r="AMX36" s="222"/>
      <c r="AMY36" s="222"/>
      <c r="AMZ36" s="222"/>
      <c r="ANA36" s="222"/>
      <c r="ANB36" s="222"/>
      <c r="ANC36" s="222"/>
      <c r="AND36" s="222"/>
      <c r="ANE36" s="222"/>
      <c r="ANF36" s="222"/>
      <c r="ANG36" s="222"/>
      <c r="ANH36" s="222"/>
      <c r="ANI36" s="222"/>
      <c r="ANJ36" s="222"/>
      <c r="ANK36" s="222"/>
      <c r="ANL36" s="222"/>
      <c r="ANM36" s="222"/>
      <c r="ANN36" s="222"/>
      <c r="ANO36" s="222"/>
      <c r="ANP36" s="222"/>
      <c r="ANQ36" s="222"/>
      <c r="ANR36" s="222"/>
      <c r="ANS36" s="222"/>
      <c r="ANT36" s="222"/>
      <c r="ANU36" s="222"/>
      <c r="ANV36" s="222"/>
      <c r="ANW36" s="222"/>
      <c r="ANX36" s="222"/>
      <c r="ANY36" s="222"/>
      <c r="ANZ36" s="222"/>
      <c r="AOA36" s="222"/>
      <c r="AOB36" s="222"/>
      <c r="AOC36" s="222"/>
      <c r="AOD36" s="222"/>
      <c r="AOE36" s="222"/>
      <c r="AOF36" s="222"/>
      <c r="AOG36" s="222"/>
      <c r="AOH36" s="222"/>
      <c r="AOI36" s="222"/>
      <c r="AOJ36" s="222"/>
      <c r="AOK36" s="222"/>
      <c r="AOL36" s="222"/>
      <c r="AOM36" s="222"/>
      <c r="AON36" s="222"/>
      <c r="AOO36" s="222"/>
      <c r="AOP36" s="222"/>
      <c r="AOQ36" s="222"/>
      <c r="AOR36" s="222"/>
      <c r="AOS36" s="222"/>
      <c r="AOT36" s="222"/>
      <c r="AOU36" s="222"/>
      <c r="AOV36" s="222"/>
      <c r="AOW36" s="222"/>
      <c r="AOX36" s="222"/>
      <c r="AOY36" s="222"/>
      <c r="AOZ36" s="222"/>
      <c r="APA36" s="222"/>
      <c r="APB36" s="222"/>
      <c r="APC36" s="222"/>
      <c r="APD36" s="222"/>
      <c r="APE36" s="222"/>
      <c r="APF36" s="222"/>
      <c r="APG36" s="222"/>
      <c r="APH36" s="222"/>
      <c r="API36" s="222"/>
      <c r="APJ36" s="222"/>
      <c r="APK36" s="222"/>
      <c r="APL36" s="222"/>
      <c r="APM36" s="222"/>
      <c r="APN36" s="222"/>
      <c r="APO36" s="222"/>
      <c r="APP36" s="222"/>
      <c r="APQ36" s="222"/>
      <c r="APR36" s="222"/>
      <c r="APS36" s="222"/>
      <c r="APT36" s="222"/>
      <c r="APU36" s="222"/>
      <c r="APV36" s="222"/>
      <c r="APW36" s="222"/>
      <c r="APX36" s="222"/>
      <c r="APY36" s="222"/>
      <c r="APZ36" s="222"/>
      <c r="AQA36" s="222"/>
      <c r="AQB36" s="222"/>
      <c r="AQC36" s="222"/>
      <c r="AQD36" s="222"/>
      <c r="AQE36" s="222"/>
      <c r="AQF36" s="222"/>
      <c r="AQG36" s="222"/>
      <c r="AQH36" s="222"/>
      <c r="AQI36" s="222"/>
      <c r="AQJ36" s="222"/>
      <c r="AQK36" s="222"/>
      <c r="AQL36" s="222"/>
      <c r="AQM36" s="222"/>
      <c r="AQN36" s="222"/>
      <c r="AQO36" s="222"/>
      <c r="AQP36" s="222"/>
      <c r="AQQ36" s="222"/>
      <c r="AQR36" s="222"/>
      <c r="AQS36" s="222"/>
      <c r="AQT36" s="222"/>
      <c r="AQU36" s="222"/>
      <c r="AQV36" s="222"/>
      <c r="AQW36" s="222"/>
      <c r="AQX36" s="222"/>
      <c r="AQY36" s="222"/>
      <c r="AQZ36" s="222"/>
      <c r="ARA36" s="222"/>
      <c r="ARB36" s="222"/>
      <c r="ARC36" s="222"/>
      <c r="ARD36" s="222"/>
      <c r="ARE36" s="222"/>
      <c r="ARF36" s="222"/>
      <c r="ARG36" s="222"/>
      <c r="ARH36" s="222"/>
      <c r="ARI36" s="222"/>
      <c r="ARJ36" s="222"/>
      <c r="ARK36" s="222"/>
      <c r="ARL36" s="222"/>
      <c r="ARM36" s="222"/>
      <c r="ARN36" s="222"/>
      <c r="ARO36" s="222"/>
      <c r="ARP36" s="222"/>
      <c r="ARQ36" s="222"/>
      <c r="ARR36" s="222"/>
      <c r="ARS36" s="222"/>
      <c r="ART36" s="222"/>
      <c r="ARU36" s="222"/>
      <c r="ARV36" s="222"/>
      <c r="ARW36" s="222"/>
      <c r="ARX36" s="222"/>
      <c r="ARY36" s="222"/>
      <c r="ARZ36" s="222"/>
      <c r="ASA36" s="222"/>
      <c r="ASB36" s="222"/>
      <c r="ASC36" s="222"/>
      <c r="ASD36" s="222"/>
      <c r="ASE36" s="222"/>
      <c r="ASF36" s="222"/>
      <c r="ASG36" s="222"/>
      <c r="ASH36" s="222"/>
      <c r="ASI36" s="222"/>
      <c r="ASJ36" s="222"/>
      <c r="ASK36" s="222"/>
      <c r="ASL36" s="222"/>
      <c r="ASM36" s="222"/>
      <c r="ASN36" s="222"/>
      <c r="ASO36" s="222"/>
      <c r="ASP36" s="222"/>
      <c r="ASQ36" s="222"/>
      <c r="ASR36" s="222"/>
      <c r="ASS36" s="222"/>
      <c r="AST36" s="222"/>
      <c r="ASU36" s="222"/>
      <c r="ASV36" s="222"/>
      <c r="ASW36" s="222"/>
      <c r="ASX36" s="222"/>
      <c r="ASY36" s="222"/>
      <c r="ASZ36" s="222"/>
      <c r="ATA36" s="222"/>
      <c r="ATB36" s="222"/>
      <c r="ATC36" s="222"/>
      <c r="ATD36" s="222"/>
      <c r="ATE36" s="222"/>
      <c r="ATF36" s="222"/>
      <c r="ATG36" s="222"/>
      <c r="ATH36" s="222"/>
      <c r="ATI36" s="222"/>
      <c r="ATJ36" s="222"/>
      <c r="ATK36" s="222"/>
      <c r="ATL36" s="222"/>
      <c r="ATM36" s="222"/>
      <c r="ATN36" s="222"/>
      <c r="ATO36" s="222"/>
      <c r="ATP36" s="222"/>
      <c r="ATQ36" s="222"/>
      <c r="ATR36" s="222"/>
      <c r="ATS36" s="222"/>
      <c r="ATT36" s="222"/>
      <c r="ATU36" s="222"/>
      <c r="ATV36" s="222"/>
      <c r="ATW36" s="222"/>
      <c r="ATX36" s="222"/>
      <c r="ATY36" s="222"/>
      <c r="ATZ36" s="222"/>
      <c r="AUA36" s="222"/>
      <c r="AUB36" s="222"/>
      <c r="AUC36" s="222"/>
      <c r="AUD36" s="222"/>
      <c r="AUE36" s="222"/>
      <c r="AUF36" s="222"/>
      <c r="AUG36" s="222"/>
      <c r="AUH36" s="222"/>
      <c r="AUI36" s="222"/>
      <c r="AUJ36" s="222"/>
      <c r="AUK36" s="222"/>
      <c r="AUL36" s="222"/>
      <c r="AUM36" s="222"/>
      <c r="AUN36" s="222"/>
      <c r="AUO36" s="222"/>
      <c r="AUP36" s="222"/>
      <c r="AUQ36" s="222"/>
      <c r="AUR36" s="222"/>
      <c r="AUS36" s="222"/>
      <c r="AUT36" s="222"/>
      <c r="AUU36" s="222"/>
      <c r="AUV36" s="222"/>
      <c r="AUW36" s="222"/>
      <c r="AUX36" s="222"/>
      <c r="AUY36" s="222"/>
      <c r="AUZ36" s="222"/>
      <c r="AVA36" s="222"/>
      <c r="AVB36" s="222"/>
      <c r="AVC36" s="222"/>
      <c r="AVD36" s="222"/>
      <c r="AVE36" s="222"/>
      <c r="AVF36" s="222"/>
      <c r="AVG36" s="222"/>
      <c r="AVH36" s="222"/>
      <c r="AVI36" s="222"/>
      <c r="AVJ36" s="222"/>
      <c r="AVK36" s="222"/>
      <c r="AVL36" s="222"/>
      <c r="AVM36" s="222"/>
      <c r="AVN36" s="222"/>
      <c r="AVO36" s="222"/>
      <c r="AVP36" s="222"/>
      <c r="AVQ36" s="222"/>
      <c r="AVR36" s="222"/>
      <c r="AVS36" s="222"/>
      <c r="AVT36" s="222"/>
      <c r="AVU36" s="222"/>
      <c r="AVV36" s="222"/>
      <c r="AVW36" s="222"/>
      <c r="AVX36" s="222"/>
      <c r="AVY36" s="222"/>
      <c r="AVZ36" s="222"/>
      <c r="AWA36" s="222"/>
      <c r="AWB36" s="222"/>
      <c r="AWC36" s="222"/>
      <c r="AWD36" s="222"/>
      <c r="AWE36" s="222"/>
      <c r="AWF36" s="222"/>
      <c r="AWG36" s="222"/>
      <c r="AWH36" s="222"/>
      <c r="AWI36" s="222"/>
      <c r="AWJ36" s="222"/>
      <c r="AWK36" s="222"/>
      <c r="AWL36" s="222"/>
      <c r="AWM36" s="222"/>
      <c r="AWN36" s="222"/>
      <c r="AWO36" s="222"/>
      <c r="AWP36" s="222"/>
      <c r="AWQ36" s="222"/>
      <c r="AWR36" s="222"/>
      <c r="AWS36" s="222"/>
      <c r="AWT36" s="222"/>
      <c r="AWU36" s="222"/>
      <c r="AWV36" s="222"/>
      <c r="AWW36" s="222"/>
      <c r="AWX36" s="222"/>
      <c r="AWY36" s="222"/>
      <c r="AWZ36" s="222"/>
      <c r="AXA36" s="222"/>
      <c r="AXB36" s="222"/>
      <c r="AXC36" s="222"/>
      <c r="AXD36" s="222"/>
      <c r="AXE36" s="222"/>
      <c r="AXF36" s="222"/>
      <c r="AXG36" s="222"/>
      <c r="AXH36" s="222"/>
      <c r="AXI36" s="222"/>
      <c r="AXJ36" s="222"/>
      <c r="AXK36" s="222"/>
      <c r="AXL36" s="222"/>
      <c r="AXM36" s="222"/>
      <c r="AXN36" s="222"/>
      <c r="AXO36" s="222"/>
      <c r="AXP36" s="222"/>
      <c r="AXQ36" s="222"/>
      <c r="AXR36" s="222"/>
      <c r="AXS36" s="222"/>
      <c r="AXT36" s="222"/>
      <c r="AXU36" s="222"/>
      <c r="AXV36" s="222"/>
      <c r="AXW36" s="222"/>
      <c r="AXX36" s="222"/>
      <c r="AXY36" s="222"/>
      <c r="AXZ36" s="222"/>
      <c r="AYA36" s="222"/>
      <c r="AYB36" s="222"/>
      <c r="AYC36" s="222"/>
      <c r="AYD36" s="222"/>
      <c r="AYE36" s="222"/>
      <c r="AYF36" s="222"/>
      <c r="AYG36" s="222"/>
      <c r="AYH36" s="222"/>
      <c r="AYI36" s="222"/>
      <c r="AYJ36" s="222"/>
      <c r="AYK36" s="222"/>
      <c r="AYL36" s="222"/>
      <c r="AYM36" s="222"/>
      <c r="AYN36" s="222"/>
      <c r="AYO36" s="222"/>
      <c r="AYP36" s="222"/>
      <c r="AYQ36" s="222"/>
      <c r="AYR36" s="222"/>
      <c r="AYS36" s="222"/>
      <c r="AYT36" s="222"/>
      <c r="AYU36" s="222"/>
      <c r="AYV36" s="222"/>
      <c r="AYW36" s="222"/>
      <c r="AYX36" s="222"/>
      <c r="AYY36" s="222"/>
      <c r="AYZ36" s="222"/>
      <c r="AZA36" s="222"/>
      <c r="AZB36" s="222"/>
      <c r="AZC36" s="222"/>
      <c r="AZD36" s="222"/>
      <c r="AZE36" s="222"/>
      <c r="AZF36" s="222"/>
      <c r="AZG36" s="222"/>
      <c r="AZH36" s="222"/>
      <c r="AZI36" s="222"/>
      <c r="AZJ36" s="222"/>
      <c r="AZK36" s="222"/>
      <c r="AZL36" s="222"/>
      <c r="AZM36" s="222"/>
      <c r="AZN36" s="222"/>
      <c r="AZO36" s="222"/>
      <c r="AZP36" s="222"/>
      <c r="AZQ36" s="222"/>
      <c r="AZR36" s="222"/>
      <c r="AZS36" s="222"/>
      <c r="AZT36" s="222"/>
      <c r="AZU36" s="222"/>
      <c r="AZV36" s="222"/>
      <c r="AZW36" s="222"/>
      <c r="AZX36" s="222"/>
      <c r="AZY36" s="222"/>
      <c r="AZZ36" s="222"/>
      <c r="BAA36" s="222"/>
      <c r="BAB36" s="222"/>
      <c r="BAC36" s="222"/>
      <c r="BAD36" s="222"/>
      <c r="BAE36" s="222"/>
      <c r="BAF36" s="222"/>
      <c r="BAG36" s="222"/>
      <c r="BAH36" s="222"/>
      <c r="BAI36" s="222"/>
      <c r="BAJ36" s="222"/>
      <c r="BAK36" s="222"/>
      <c r="BAL36" s="222"/>
      <c r="BAM36" s="222"/>
      <c r="BAN36" s="222"/>
      <c r="BAO36" s="222"/>
      <c r="BAP36" s="222"/>
      <c r="BAQ36" s="222"/>
      <c r="BAR36" s="222"/>
      <c r="BAS36" s="222"/>
      <c r="BAT36" s="222"/>
      <c r="BAU36" s="222"/>
      <c r="BAV36" s="222"/>
      <c r="BAW36" s="222"/>
      <c r="BAX36" s="222"/>
      <c r="BAY36" s="222"/>
      <c r="BAZ36" s="222"/>
      <c r="BBA36" s="222"/>
      <c r="BBB36" s="222"/>
      <c r="BBC36" s="222"/>
      <c r="BBD36" s="222"/>
      <c r="BBE36" s="222"/>
      <c r="BBF36" s="222"/>
      <c r="BBG36" s="222"/>
      <c r="BBH36" s="222"/>
      <c r="BBI36" s="222"/>
      <c r="BBJ36" s="222"/>
      <c r="BBK36" s="222"/>
      <c r="BBL36" s="222"/>
      <c r="BBM36" s="222"/>
      <c r="BBN36" s="222"/>
      <c r="BBO36" s="222"/>
      <c r="BBP36" s="222"/>
      <c r="BBQ36" s="222"/>
      <c r="BBR36" s="222"/>
      <c r="BBS36" s="222"/>
      <c r="BBT36" s="222"/>
      <c r="BBU36" s="222"/>
      <c r="BBV36" s="222"/>
      <c r="BBW36" s="222"/>
      <c r="BBX36" s="222"/>
      <c r="BBY36" s="222"/>
      <c r="BBZ36" s="222"/>
      <c r="BCA36" s="222"/>
      <c r="BCB36" s="222"/>
      <c r="BCC36" s="222"/>
      <c r="BCD36" s="222"/>
      <c r="BCE36" s="222"/>
      <c r="BCF36" s="222"/>
      <c r="BCG36" s="222"/>
      <c r="BCH36" s="222"/>
      <c r="BCI36" s="222"/>
      <c r="BCJ36" s="222"/>
      <c r="BCK36" s="222"/>
      <c r="BCL36" s="222"/>
      <c r="BCM36" s="222"/>
      <c r="BCN36" s="222"/>
      <c r="BCO36" s="222"/>
      <c r="BCP36" s="222"/>
      <c r="BCQ36" s="222"/>
      <c r="BCR36" s="222"/>
      <c r="BCS36" s="222"/>
      <c r="BCT36" s="222"/>
      <c r="BCU36" s="222"/>
      <c r="BCV36" s="222"/>
      <c r="BCW36" s="222"/>
      <c r="BCX36" s="222"/>
      <c r="BCY36" s="222"/>
      <c r="BCZ36" s="222"/>
      <c r="BDA36" s="222"/>
      <c r="BDB36" s="222"/>
      <c r="BDC36" s="222"/>
      <c r="BDD36" s="222"/>
      <c r="BDE36" s="222"/>
      <c r="BDF36" s="222"/>
      <c r="BDG36" s="222"/>
      <c r="BDH36" s="222"/>
      <c r="BDI36" s="222"/>
      <c r="BDJ36" s="222"/>
      <c r="BDK36" s="222"/>
      <c r="BDL36" s="222"/>
      <c r="BDM36" s="222"/>
      <c r="BDN36" s="222"/>
      <c r="BDO36" s="222"/>
      <c r="BDP36" s="222"/>
      <c r="BDQ36" s="222"/>
      <c r="BDR36" s="222"/>
      <c r="BDS36" s="222"/>
      <c r="BDT36" s="222"/>
      <c r="BDU36" s="222"/>
      <c r="BDV36" s="222"/>
      <c r="BDW36" s="222"/>
      <c r="BDX36" s="222"/>
      <c r="BDY36" s="222"/>
      <c r="BDZ36" s="222"/>
      <c r="BEA36" s="222"/>
      <c r="BEB36" s="222"/>
      <c r="BEC36" s="222"/>
      <c r="BED36" s="222"/>
      <c r="BEE36" s="222"/>
      <c r="BEF36" s="222"/>
      <c r="BEG36" s="222"/>
      <c r="BEH36" s="222"/>
      <c r="BEI36" s="222"/>
      <c r="BEJ36" s="222"/>
      <c r="BEK36" s="222"/>
      <c r="BEL36" s="222"/>
      <c r="BEM36" s="222"/>
      <c r="BEN36" s="222"/>
      <c r="BEO36" s="222"/>
      <c r="BEP36" s="222"/>
      <c r="BEQ36" s="222"/>
      <c r="BER36" s="222"/>
      <c r="BES36" s="222"/>
      <c r="BET36" s="222"/>
      <c r="BEU36" s="222"/>
      <c r="BEV36" s="222"/>
      <c r="BEW36" s="222"/>
      <c r="BEX36" s="222"/>
      <c r="BEY36" s="222"/>
      <c r="BEZ36" s="222"/>
      <c r="BFA36" s="222"/>
      <c r="BFB36" s="222"/>
      <c r="BFC36" s="222"/>
      <c r="BFD36" s="222"/>
      <c r="BFE36" s="222"/>
      <c r="BFF36" s="222"/>
      <c r="BFG36" s="222"/>
      <c r="BFH36" s="222"/>
      <c r="BFI36" s="222"/>
      <c r="BFJ36" s="222"/>
      <c r="BFK36" s="222"/>
      <c r="BFL36" s="222"/>
      <c r="BFM36" s="222"/>
      <c r="BFN36" s="222"/>
      <c r="BFO36" s="222"/>
      <c r="BFP36" s="222"/>
      <c r="BFQ36" s="222"/>
      <c r="BFR36" s="222"/>
      <c r="BFS36" s="222"/>
      <c r="BFT36" s="222"/>
      <c r="BFU36" s="222"/>
      <c r="BFV36" s="222"/>
      <c r="BFW36" s="222"/>
      <c r="BFX36" s="222"/>
      <c r="BFY36" s="222"/>
      <c r="BFZ36" s="222"/>
      <c r="BGA36" s="222"/>
      <c r="BGB36" s="222"/>
      <c r="BGC36" s="222"/>
      <c r="BGD36" s="222"/>
      <c r="BGE36" s="222"/>
      <c r="BGF36" s="222"/>
      <c r="BGG36" s="222"/>
      <c r="BGH36" s="222"/>
      <c r="BGI36" s="222"/>
      <c r="BGJ36" s="222"/>
      <c r="BGK36" s="222"/>
      <c r="BGL36" s="222"/>
      <c r="BGM36" s="222"/>
      <c r="BGN36" s="222"/>
      <c r="BGO36" s="222"/>
      <c r="BGP36" s="222"/>
      <c r="BGQ36" s="222"/>
      <c r="BGR36" s="222"/>
      <c r="BGS36" s="222"/>
      <c r="BGT36" s="222"/>
      <c r="BGU36" s="222"/>
      <c r="BGV36" s="222"/>
      <c r="BGW36" s="222"/>
      <c r="BGX36" s="222"/>
      <c r="BGY36" s="222"/>
      <c r="BGZ36" s="222"/>
      <c r="BHA36" s="222"/>
      <c r="BHB36" s="222"/>
      <c r="BHC36" s="222"/>
      <c r="BHD36" s="222"/>
      <c r="BHE36" s="222"/>
      <c r="BHF36" s="222"/>
      <c r="BHG36" s="222"/>
      <c r="BHH36" s="222"/>
      <c r="BHI36" s="222"/>
      <c r="BHJ36" s="222"/>
      <c r="BHK36" s="222"/>
      <c r="BHL36" s="222"/>
      <c r="BHM36" s="222"/>
      <c r="BHN36" s="222"/>
      <c r="BHO36" s="222"/>
      <c r="BHP36" s="222"/>
      <c r="BHQ36" s="222"/>
      <c r="BHR36" s="222"/>
      <c r="BHS36" s="222"/>
      <c r="BHT36" s="222"/>
      <c r="BHU36" s="222"/>
      <c r="BHV36" s="222"/>
      <c r="BHW36" s="222"/>
      <c r="BHX36" s="222"/>
      <c r="BHY36" s="222"/>
      <c r="BHZ36" s="222"/>
      <c r="BIA36" s="222"/>
      <c r="BIB36" s="222"/>
      <c r="BIC36" s="222"/>
      <c r="BID36" s="222"/>
      <c r="BIE36" s="222"/>
      <c r="BIF36" s="222"/>
      <c r="BIG36" s="222"/>
      <c r="BIH36" s="222"/>
      <c r="BII36" s="222"/>
      <c r="BIJ36" s="222"/>
      <c r="BIK36" s="222"/>
      <c r="BIL36" s="222"/>
      <c r="BIM36" s="222"/>
      <c r="BIN36" s="222"/>
      <c r="BIO36" s="222"/>
      <c r="BIP36" s="222"/>
      <c r="BIQ36" s="222"/>
      <c r="BIR36" s="222"/>
      <c r="BIS36" s="222"/>
      <c r="BIT36" s="222"/>
      <c r="BIU36" s="222"/>
      <c r="BIV36" s="222"/>
      <c r="BIW36" s="222"/>
      <c r="BIX36" s="222"/>
      <c r="BIY36" s="222"/>
      <c r="BIZ36" s="222"/>
      <c r="BJA36" s="222"/>
      <c r="BJB36" s="222"/>
      <c r="BJC36" s="222"/>
      <c r="BJD36" s="222"/>
      <c r="BJE36" s="222"/>
      <c r="BJF36" s="222"/>
      <c r="BJG36" s="222"/>
      <c r="BJH36" s="222"/>
      <c r="BJI36" s="222"/>
      <c r="BJJ36" s="222"/>
      <c r="BJK36" s="222"/>
      <c r="BJL36" s="222"/>
      <c r="BJM36" s="222"/>
      <c r="BJN36" s="222"/>
      <c r="BJO36" s="222"/>
      <c r="BJP36" s="222"/>
      <c r="BJQ36" s="222"/>
      <c r="BJR36" s="222"/>
      <c r="BJS36" s="222"/>
      <c r="BJT36" s="222"/>
      <c r="BJU36" s="222"/>
      <c r="BJV36" s="222"/>
      <c r="BJW36" s="222"/>
      <c r="BJX36" s="222"/>
    </row>
    <row r="37" spans="1:1636" s="222" customFormat="1" ht="21.9" customHeight="1" thickBot="1" x14ac:dyDescent="0.3">
      <c r="A37" s="245">
        <v>17</v>
      </c>
      <c r="B37" s="296">
        <v>1380018</v>
      </c>
      <c r="C37" s="257" t="s">
        <v>301</v>
      </c>
      <c r="D37" s="258">
        <v>144</v>
      </c>
      <c r="E37" s="259" t="s">
        <v>11</v>
      </c>
      <c r="F37" s="244">
        <v>3000000</v>
      </c>
      <c r="G37" s="244">
        <v>3000000</v>
      </c>
      <c r="H37" s="244">
        <v>3000000</v>
      </c>
      <c r="I37" s="244">
        <v>3000000</v>
      </c>
      <c r="J37" s="244">
        <v>3000000</v>
      </c>
      <c r="K37" s="244">
        <v>3000000</v>
      </c>
      <c r="L37" s="244">
        <v>3000000</v>
      </c>
      <c r="M37" s="244">
        <v>3000000</v>
      </c>
      <c r="N37" s="244">
        <v>3000000</v>
      </c>
      <c r="O37" s="244">
        <v>3000000</v>
      </c>
      <c r="P37" s="244">
        <v>3000000</v>
      </c>
      <c r="Q37" s="244">
        <v>3000000</v>
      </c>
      <c r="R37" s="244">
        <f t="shared" si="0"/>
        <v>36000000</v>
      </c>
      <c r="S37" s="241" cm="1">
        <f t="array" ref="S37">SUM((F37:Q37)/12)</f>
        <v>3000000</v>
      </c>
      <c r="T37" s="256">
        <v>36000000</v>
      </c>
      <c r="U37" s="237"/>
      <c r="V37" s="219"/>
      <c r="W37" s="219"/>
      <c r="X37" s="219"/>
      <c r="Y37" s="219"/>
      <c r="Z37" s="219"/>
      <c r="AA37" s="219"/>
      <c r="AB37" s="219"/>
      <c r="AC37" s="219"/>
      <c r="AD37" s="219"/>
      <c r="AE37" s="219"/>
      <c r="AF37" s="219"/>
      <c r="AG37" s="219"/>
      <c r="AH37" s="219"/>
      <c r="AI37" s="219"/>
      <c r="AJ37" s="219"/>
      <c r="AK37" s="219"/>
      <c r="AL37" s="219"/>
      <c r="AM37" s="219"/>
      <c r="AN37" s="219"/>
      <c r="AO37" s="219"/>
      <c r="AP37" s="219"/>
      <c r="AQ37" s="219"/>
      <c r="AR37" s="219"/>
      <c r="AS37" s="219"/>
      <c r="AT37" s="219"/>
      <c r="AU37" s="219"/>
      <c r="AV37" s="219"/>
      <c r="AW37" s="219"/>
      <c r="AX37" s="219"/>
      <c r="AY37" s="219"/>
      <c r="AZ37" s="219"/>
      <c r="BA37" s="219"/>
      <c r="BB37" s="219"/>
      <c r="BC37" s="219"/>
      <c r="BD37" s="219"/>
      <c r="BE37" s="219"/>
      <c r="BF37" s="219"/>
      <c r="BG37" s="219"/>
      <c r="BH37" s="219"/>
      <c r="BI37" s="219"/>
      <c r="BJ37" s="219"/>
      <c r="BK37" s="219"/>
      <c r="BL37" s="219"/>
      <c r="BM37" s="219"/>
      <c r="BN37" s="219"/>
      <c r="BO37" s="219"/>
      <c r="BP37" s="219"/>
      <c r="BQ37" s="219"/>
      <c r="BR37" s="219"/>
      <c r="BS37" s="219"/>
      <c r="BT37" s="219"/>
      <c r="BU37" s="219"/>
      <c r="BV37" s="219"/>
      <c r="BW37" s="219"/>
      <c r="BX37" s="219"/>
      <c r="BY37" s="219"/>
      <c r="BZ37" s="219"/>
      <c r="CA37" s="219"/>
      <c r="CB37" s="219"/>
      <c r="CC37" s="219"/>
      <c r="CD37" s="219"/>
      <c r="CE37" s="219"/>
      <c r="CF37" s="219"/>
      <c r="CG37" s="219"/>
      <c r="CH37" s="219"/>
      <c r="CI37" s="219"/>
      <c r="CJ37" s="219"/>
      <c r="CK37" s="219"/>
      <c r="CL37" s="219"/>
      <c r="CM37" s="219"/>
      <c r="CN37" s="219"/>
      <c r="CO37" s="219"/>
      <c r="CP37" s="219"/>
      <c r="CQ37" s="219"/>
      <c r="CR37" s="219"/>
      <c r="CS37" s="219"/>
      <c r="CT37" s="219"/>
      <c r="CU37" s="219"/>
      <c r="CV37" s="219"/>
      <c r="CW37" s="219"/>
      <c r="CX37" s="219"/>
      <c r="CY37" s="219"/>
      <c r="CZ37" s="219"/>
      <c r="DA37" s="219"/>
      <c r="DB37" s="219"/>
      <c r="DC37" s="219"/>
      <c r="DD37" s="219"/>
      <c r="DE37" s="219"/>
      <c r="DF37" s="219"/>
      <c r="DG37" s="219"/>
      <c r="DH37" s="219"/>
      <c r="DI37" s="219"/>
      <c r="DJ37" s="219"/>
      <c r="DK37" s="219"/>
      <c r="DL37" s="219"/>
      <c r="DM37" s="219"/>
      <c r="DN37" s="219"/>
      <c r="DO37" s="219"/>
      <c r="DP37" s="219"/>
      <c r="DQ37" s="219"/>
      <c r="DR37" s="219"/>
      <c r="DS37" s="219"/>
      <c r="DT37" s="219"/>
      <c r="DU37" s="219"/>
      <c r="DV37" s="219"/>
      <c r="DW37" s="219"/>
      <c r="DX37" s="219"/>
      <c r="DY37" s="219"/>
      <c r="DZ37" s="219"/>
      <c r="EA37" s="219"/>
      <c r="EB37" s="219"/>
      <c r="EC37" s="219"/>
      <c r="ED37" s="219"/>
      <c r="EE37" s="219"/>
      <c r="EF37" s="219"/>
      <c r="EG37" s="219"/>
      <c r="EH37" s="219"/>
      <c r="EI37" s="219"/>
      <c r="EJ37" s="219"/>
      <c r="EK37" s="219"/>
      <c r="EL37" s="219"/>
      <c r="EM37" s="219"/>
      <c r="EN37" s="219"/>
      <c r="EO37" s="219"/>
      <c r="EP37" s="219"/>
      <c r="EQ37" s="219"/>
      <c r="ER37" s="219"/>
      <c r="ES37" s="219"/>
      <c r="ET37" s="219"/>
      <c r="EU37" s="219"/>
      <c r="EV37" s="219"/>
      <c r="EW37" s="219"/>
      <c r="EX37" s="219"/>
      <c r="EY37" s="219"/>
      <c r="EZ37" s="219"/>
      <c r="FA37" s="219"/>
      <c r="FB37" s="219"/>
      <c r="FC37" s="219"/>
      <c r="FD37" s="219"/>
      <c r="FE37" s="219"/>
      <c r="FF37" s="219"/>
      <c r="FG37" s="219"/>
      <c r="FH37" s="219"/>
      <c r="FI37" s="219"/>
      <c r="FJ37" s="219"/>
      <c r="FK37" s="219"/>
      <c r="FL37" s="219"/>
      <c r="FM37" s="219"/>
      <c r="FN37" s="219"/>
      <c r="FO37" s="219"/>
      <c r="FP37" s="219"/>
      <c r="FQ37" s="219"/>
      <c r="FR37" s="219"/>
      <c r="FS37" s="219"/>
      <c r="FT37" s="219"/>
      <c r="FU37" s="219"/>
      <c r="FV37" s="219"/>
      <c r="FW37" s="219"/>
      <c r="FX37" s="219"/>
      <c r="FY37" s="219"/>
      <c r="FZ37" s="219"/>
      <c r="GA37" s="219"/>
      <c r="GB37" s="219"/>
      <c r="GC37" s="219"/>
      <c r="GD37" s="219"/>
      <c r="GE37" s="219"/>
      <c r="GF37" s="219"/>
      <c r="GG37" s="219"/>
      <c r="GH37" s="219"/>
      <c r="GI37" s="219"/>
      <c r="GJ37" s="219"/>
      <c r="GK37" s="219"/>
      <c r="GL37" s="219"/>
      <c r="GM37" s="219"/>
      <c r="GN37" s="219"/>
      <c r="GO37" s="219"/>
      <c r="GP37" s="219"/>
      <c r="GQ37" s="219"/>
      <c r="GR37" s="219"/>
      <c r="GS37" s="219"/>
      <c r="GT37" s="219"/>
      <c r="GU37" s="219"/>
      <c r="GV37" s="219"/>
      <c r="GW37" s="219"/>
      <c r="GX37" s="219"/>
      <c r="GY37" s="219"/>
      <c r="GZ37" s="219"/>
      <c r="HA37" s="219"/>
      <c r="HB37" s="219"/>
      <c r="HC37" s="219"/>
      <c r="HD37" s="219"/>
      <c r="HE37" s="219"/>
      <c r="HF37" s="219"/>
      <c r="HG37" s="219"/>
      <c r="HH37" s="219"/>
      <c r="HI37" s="219"/>
      <c r="HJ37" s="219"/>
      <c r="HK37" s="219"/>
      <c r="HL37" s="219"/>
      <c r="HM37" s="219"/>
      <c r="HN37" s="219"/>
      <c r="HO37" s="219"/>
      <c r="HP37" s="219"/>
      <c r="HQ37" s="219"/>
      <c r="HR37" s="219"/>
      <c r="HS37" s="219"/>
      <c r="HT37" s="219"/>
      <c r="HU37" s="219"/>
      <c r="HV37" s="219"/>
      <c r="HW37" s="219"/>
      <c r="HX37" s="219"/>
      <c r="HY37" s="219"/>
      <c r="HZ37" s="219"/>
      <c r="IA37" s="219"/>
      <c r="IB37" s="219"/>
      <c r="IC37" s="219"/>
      <c r="ID37" s="219"/>
      <c r="IE37" s="219"/>
      <c r="IF37" s="219"/>
      <c r="IG37" s="219"/>
      <c r="IH37" s="219"/>
      <c r="II37" s="219"/>
      <c r="IJ37" s="219"/>
      <c r="IK37" s="219"/>
      <c r="IL37" s="219"/>
      <c r="IM37" s="219"/>
      <c r="IN37" s="219"/>
      <c r="IO37" s="219"/>
      <c r="IP37" s="219"/>
      <c r="IQ37" s="219"/>
      <c r="IR37" s="219"/>
      <c r="IS37" s="219"/>
      <c r="IT37" s="219"/>
      <c r="IU37" s="219"/>
      <c r="IV37" s="219"/>
      <c r="IW37" s="219"/>
      <c r="IX37" s="219"/>
      <c r="IY37" s="219"/>
      <c r="IZ37" s="219"/>
      <c r="JA37" s="219"/>
      <c r="JB37" s="219"/>
      <c r="JC37" s="219"/>
      <c r="JD37" s="219"/>
      <c r="JE37" s="219"/>
      <c r="JF37" s="219"/>
      <c r="JG37" s="219"/>
      <c r="JH37" s="219"/>
      <c r="JI37" s="219"/>
      <c r="JJ37" s="219"/>
      <c r="JK37" s="219"/>
      <c r="JL37" s="219"/>
      <c r="JM37" s="219"/>
      <c r="JN37" s="219"/>
      <c r="JO37" s="219"/>
      <c r="JP37" s="219"/>
      <c r="JQ37" s="219"/>
      <c r="JR37" s="219"/>
      <c r="JS37" s="219"/>
      <c r="JT37" s="219"/>
      <c r="JU37" s="219"/>
      <c r="JV37" s="219"/>
      <c r="JW37" s="219"/>
      <c r="JX37" s="219"/>
      <c r="JY37" s="219"/>
      <c r="JZ37" s="219"/>
      <c r="KA37" s="219"/>
      <c r="KB37" s="219"/>
      <c r="KC37" s="219"/>
      <c r="KD37" s="219"/>
      <c r="KE37" s="219"/>
      <c r="KF37" s="219"/>
      <c r="KG37" s="219"/>
      <c r="KH37" s="219"/>
      <c r="KI37" s="219"/>
      <c r="KJ37" s="219"/>
      <c r="KK37" s="219"/>
      <c r="KL37" s="219"/>
      <c r="KM37" s="219"/>
      <c r="KN37" s="219"/>
      <c r="KO37" s="219"/>
      <c r="KP37" s="219"/>
      <c r="KQ37" s="219"/>
      <c r="KR37" s="219"/>
      <c r="KS37" s="219"/>
      <c r="KT37" s="219"/>
      <c r="KU37" s="219"/>
      <c r="KV37" s="219"/>
      <c r="KW37" s="219"/>
      <c r="KX37" s="219"/>
      <c r="KY37" s="219"/>
      <c r="KZ37" s="219"/>
      <c r="LA37" s="219"/>
      <c r="LB37" s="219"/>
      <c r="LC37" s="219"/>
      <c r="LD37" s="219"/>
      <c r="LE37" s="219"/>
      <c r="LF37" s="219"/>
      <c r="LG37" s="219"/>
      <c r="LH37" s="219"/>
      <c r="LI37" s="219"/>
      <c r="LJ37" s="219"/>
      <c r="LK37" s="219"/>
      <c r="LL37" s="219"/>
      <c r="LM37" s="219"/>
      <c r="LN37" s="219"/>
      <c r="LO37" s="219"/>
      <c r="LP37" s="219"/>
      <c r="LQ37" s="219"/>
      <c r="LR37" s="219"/>
      <c r="LS37" s="219"/>
      <c r="LT37" s="219"/>
      <c r="LU37" s="219"/>
      <c r="LV37" s="219"/>
      <c r="LW37" s="219"/>
      <c r="LX37" s="219"/>
      <c r="LY37" s="219"/>
      <c r="LZ37" s="219"/>
      <c r="MA37" s="219"/>
      <c r="MB37" s="219"/>
      <c r="MC37" s="219"/>
      <c r="MD37" s="219"/>
      <c r="ME37" s="219"/>
      <c r="MF37" s="219"/>
      <c r="MG37" s="219"/>
      <c r="MH37" s="219"/>
      <c r="MI37" s="219"/>
      <c r="MJ37" s="219"/>
      <c r="MK37" s="219"/>
      <c r="ML37" s="219"/>
      <c r="MM37" s="219"/>
      <c r="MN37" s="219"/>
      <c r="MO37" s="219"/>
      <c r="MP37" s="219"/>
      <c r="MQ37" s="219"/>
      <c r="MR37" s="219"/>
      <c r="MS37" s="219"/>
      <c r="MT37" s="219"/>
      <c r="MU37" s="219"/>
      <c r="MV37" s="219"/>
      <c r="MW37" s="219"/>
      <c r="MX37" s="219"/>
      <c r="MY37" s="219"/>
      <c r="MZ37" s="219"/>
      <c r="NA37" s="219"/>
      <c r="NB37" s="219"/>
      <c r="NC37" s="219"/>
      <c r="ND37" s="219"/>
      <c r="NE37" s="219"/>
      <c r="NF37" s="219"/>
      <c r="NG37" s="219"/>
      <c r="NH37" s="219"/>
      <c r="NI37" s="219"/>
      <c r="NJ37" s="219"/>
      <c r="NK37" s="219"/>
      <c r="NL37" s="219"/>
      <c r="NM37" s="219"/>
      <c r="NN37" s="219"/>
      <c r="NO37" s="219"/>
      <c r="NP37" s="219"/>
      <c r="NQ37" s="219"/>
      <c r="NR37" s="219"/>
      <c r="NS37" s="219"/>
      <c r="NT37" s="219"/>
      <c r="NU37" s="219"/>
      <c r="NV37" s="219"/>
      <c r="NW37" s="219"/>
      <c r="NX37" s="219"/>
      <c r="NY37" s="219"/>
      <c r="NZ37" s="219"/>
      <c r="OA37" s="219"/>
      <c r="OB37" s="219"/>
      <c r="OC37" s="219"/>
      <c r="OD37" s="219"/>
      <c r="OE37" s="219"/>
      <c r="OF37" s="219"/>
      <c r="OG37" s="219"/>
      <c r="OH37" s="219"/>
      <c r="OI37" s="219"/>
      <c r="OJ37" s="219"/>
      <c r="OK37" s="219"/>
      <c r="OL37" s="219"/>
      <c r="OM37" s="219"/>
      <c r="ON37" s="219"/>
      <c r="OO37" s="219"/>
      <c r="OP37" s="219"/>
      <c r="OQ37" s="219"/>
      <c r="OR37" s="219"/>
      <c r="OS37" s="219"/>
      <c r="OT37" s="219"/>
      <c r="OU37" s="219"/>
      <c r="OV37" s="219"/>
      <c r="OW37" s="219"/>
      <c r="OX37" s="219"/>
      <c r="OY37" s="219"/>
      <c r="OZ37" s="219"/>
      <c r="PA37" s="219"/>
      <c r="PB37" s="219"/>
      <c r="PC37" s="219"/>
      <c r="PD37" s="219"/>
      <c r="PE37" s="219"/>
      <c r="PF37" s="219"/>
      <c r="PG37" s="219"/>
      <c r="PH37" s="219"/>
      <c r="PI37" s="219"/>
      <c r="PJ37" s="219"/>
      <c r="PK37" s="219"/>
      <c r="PL37" s="219"/>
      <c r="PM37" s="219"/>
      <c r="PN37" s="219"/>
      <c r="PO37" s="219"/>
      <c r="PP37" s="219"/>
      <c r="PQ37" s="219"/>
      <c r="PR37" s="219"/>
      <c r="PS37" s="219"/>
      <c r="PT37" s="219"/>
      <c r="PU37" s="219"/>
      <c r="PV37" s="219"/>
      <c r="PW37" s="219"/>
      <c r="PX37" s="219"/>
      <c r="PY37" s="219"/>
      <c r="PZ37" s="219"/>
      <c r="QA37" s="219"/>
      <c r="QB37" s="219"/>
      <c r="QC37" s="219"/>
      <c r="QD37" s="219"/>
      <c r="QE37" s="219"/>
      <c r="QF37" s="219"/>
      <c r="QG37" s="219"/>
      <c r="QH37" s="219"/>
      <c r="QI37" s="219"/>
      <c r="QJ37" s="219"/>
      <c r="QK37" s="219"/>
      <c r="QL37" s="219"/>
      <c r="QM37" s="219"/>
      <c r="QN37" s="219"/>
      <c r="QO37" s="219"/>
      <c r="QP37" s="219"/>
      <c r="QQ37" s="219"/>
      <c r="QR37" s="219"/>
      <c r="QS37" s="219"/>
      <c r="QT37" s="219"/>
      <c r="QU37" s="219"/>
      <c r="QV37" s="219"/>
      <c r="QW37" s="219"/>
      <c r="QX37" s="219"/>
      <c r="QY37" s="219"/>
      <c r="QZ37" s="219"/>
      <c r="RA37" s="219"/>
      <c r="RB37" s="219"/>
      <c r="RC37" s="219"/>
      <c r="RD37" s="219"/>
      <c r="RE37" s="219"/>
      <c r="RF37" s="219"/>
      <c r="RG37" s="219"/>
      <c r="RH37" s="219"/>
      <c r="RI37" s="219"/>
      <c r="RJ37" s="219"/>
      <c r="RK37" s="219"/>
      <c r="RL37" s="219"/>
      <c r="RM37" s="219"/>
      <c r="RN37" s="219"/>
      <c r="RO37" s="219"/>
      <c r="RP37" s="219"/>
      <c r="RQ37" s="219"/>
      <c r="RR37" s="219"/>
      <c r="RS37" s="219"/>
      <c r="RT37" s="219"/>
      <c r="RU37" s="219"/>
      <c r="RV37" s="219"/>
      <c r="RW37" s="219"/>
      <c r="RX37" s="219"/>
      <c r="RY37" s="219"/>
      <c r="RZ37" s="219"/>
      <c r="SA37" s="219"/>
      <c r="SB37" s="219"/>
      <c r="SC37" s="219"/>
      <c r="SD37" s="219"/>
      <c r="SE37" s="219"/>
      <c r="SF37" s="219"/>
      <c r="SG37" s="219"/>
      <c r="SH37" s="219"/>
      <c r="SI37" s="219"/>
      <c r="SJ37" s="219"/>
      <c r="SK37" s="219"/>
      <c r="SL37" s="219"/>
      <c r="SM37" s="219"/>
      <c r="SN37" s="219"/>
      <c r="SO37" s="219"/>
      <c r="SP37" s="219"/>
      <c r="SQ37" s="219"/>
      <c r="SR37" s="219"/>
      <c r="SS37" s="219"/>
      <c r="ST37" s="219"/>
      <c r="SU37" s="219"/>
      <c r="SV37" s="219"/>
      <c r="SW37" s="219"/>
      <c r="SX37" s="219"/>
      <c r="SY37" s="219"/>
      <c r="SZ37" s="219"/>
      <c r="TA37" s="219"/>
      <c r="TB37" s="219"/>
      <c r="TC37" s="219"/>
      <c r="TD37" s="219"/>
      <c r="TE37" s="219"/>
      <c r="TF37" s="219"/>
      <c r="TG37" s="219"/>
      <c r="TH37" s="219"/>
      <c r="TI37" s="219"/>
      <c r="TJ37" s="219"/>
      <c r="TK37" s="219"/>
      <c r="TL37" s="219"/>
      <c r="TM37" s="219"/>
      <c r="TN37" s="219"/>
      <c r="TO37" s="219"/>
      <c r="TP37" s="219"/>
      <c r="TQ37" s="219"/>
      <c r="TR37" s="219"/>
      <c r="TS37" s="219"/>
      <c r="TT37" s="219"/>
      <c r="TU37" s="219"/>
      <c r="TV37" s="219"/>
      <c r="TW37" s="219"/>
      <c r="TX37" s="219"/>
      <c r="TY37" s="219"/>
      <c r="TZ37" s="219"/>
      <c r="UA37" s="219"/>
      <c r="UB37" s="219"/>
      <c r="UC37" s="219"/>
      <c r="UD37" s="219"/>
      <c r="UE37" s="219"/>
      <c r="UF37" s="219"/>
      <c r="UG37" s="219"/>
      <c r="UH37" s="219"/>
      <c r="UI37" s="219"/>
      <c r="UJ37" s="219"/>
      <c r="UK37" s="219"/>
      <c r="UL37" s="219"/>
      <c r="UM37" s="219"/>
      <c r="UN37" s="219"/>
      <c r="UO37" s="219"/>
      <c r="UP37" s="219"/>
      <c r="UQ37" s="219"/>
      <c r="UR37" s="219"/>
      <c r="US37" s="219"/>
      <c r="UT37" s="219"/>
      <c r="UU37" s="219"/>
      <c r="UV37" s="219"/>
      <c r="UW37" s="219"/>
      <c r="UX37" s="219"/>
      <c r="UY37" s="219"/>
      <c r="UZ37" s="219"/>
      <c r="VA37" s="219"/>
      <c r="VB37" s="219"/>
      <c r="VC37" s="219"/>
      <c r="VD37" s="219"/>
      <c r="VE37" s="219"/>
      <c r="VF37" s="219"/>
      <c r="VG37" s="219"/>
      <c r="VH37" s="219"/>
      <c r="VI37" s="219"/>
      <c r="VJ37" s="219"/>
      <c r="VK37" s="219"/>
      <c r="VL37" s="219"/>
      <c r="VM37" s="219"/>
      <c r="VN37" s="219"/>
      <c r="VO37" s="219"/>
      <c r="VP37" s="219"/>
      <c r="VQ37" s="219"/>
      <c r="VR37" s="219"/>
      <c r="VS37" s="219"/>
      <c r="VT37" s="219"/>
      <c r="VU37" s="219"/>
      <c r="VV37" s="219"/>
      <c r="VW37" s="219"/>
      <c r="VX37" s="219"/>
      <c r="VY37" s="219"/>
      <c r="VZ37" s="219"/>
      <c r="WA37" s="219"/>
      <c r="WB37" s="219"/>
      <c r="WC37" s="219"/>
      <c r="WD37" s="219"/>
      <c r="WE37" s="219"/>
      <c r="WF37" s="219"/>
      <c r="WG37" s="219"/>
      <c r="WH37" s="219"/>
      <c r="WI37" s="219"/>
      <c r="WJ37" s="219"/>
      <c r="WK37" s="219"/>
      <c r="WL37" s="219"/>
      <c r="WM37" s="219"/>
      <c r="WN37" s="219"/>
      <c r="WO37" s="219"/>
      <c r="WP37" s="219"/>
      <c r="WQ37" s="219"/>
      <c r="WR37" s="219"/>
      <c r="WS37" s="219"/>
      <c r="WT37" s="219"/>
      <c r="WU37" s="219"/>
      <c r="WV37" s="219"/>
      <c r="WW37" s="219"/>
      <c r="WX37" s="219"/>
      <c r="WY37" s="219"/>
      <c r="WZ37" s="219"/>
      <c r="XA37" s="219"/>
      <c r="XB37" s="219"/>
      <c r="XC37" s="219"/>
      <c r="XD37" s="219"/>
      <c r="XE37" s="219"/>
      <c r="XF37" s="219"/>
      <c r="XG37" s="219"/>
      <c r="XH37" s="219"/>
      <c r="XI37" s="219"/>
      <c r="XJ37" s="219"/>
      <c r="XK37" s="219"/>
      <c r="XL37" s="219"/>
      <c r="XM37" s="219"/>
      <c r="XN37" s="219"/>
      <c r="XO37" s="219"/>
      <c r="XP37" s="219"/>
      <c r="XQ37" s="219"/>
      <c r="XR37" s="219"/>
      <c r="XS37" s="219"/>
      <c r="XT37" s="219"/>
      <c r="XU37" s="219"/>
      <c r="XV37" s="219"/>
      <c r="XW37" s="219"/>
      <c r="XX37" s="219"/>
      <c r="XY37" s="219"/>
      <c r="XZ37" s="219"/>
      <c r="YA37" s="219"/>
      <c r="YB37" s="219"/>
      <c r="YC37" s="219"/>
      <c r="YD37" s="219"/>
      <c r="YE37" s="219"/>
      <c r="YF37" s="219"/>
      <c r="YG37" s="219"/>
      <c r="YH37" s="219"/>
      <c r="YI37" s="219"/>
      <c r="YJ37" s="219"/>
      <c r="YK37" s="219"/>
      <c r="YL37" s="219"/>
      <c r="YM37" s="219"/>
      <c r="YN37" s="219"/>
      <c r="YO37" s="219"/>
      <c r="YP37" s="219"/>
      <c r="YQ37" s="219"/>
      <c r="YR37" s="219"/>
      <c r="YS37" s="219"/>
      <c r="YT37" s="219"/>
      <c r="YU37" s="219"/>
      <c r="YV37" s="219"/>
      <c r="YW37" s="219"/>
      <c r="YX37" s="219"/>
      <c r="YY37" s="219"/>
      <c r="YZ37" s="219"/>
      <c r="ZA37" s="219"/>
      <c r="ZB37" s="219"/>
      <c r="ZC37" s="219"/>
      <c r="ZD37" s="219"/>
      <c r="ZE37" s="219"/>
      <c r="ZF37" s="219"/>
      <c r="ZG37" s="219"/>
      <c r="ZH37" s="219"/>
      <c r="ZI37" s="219"/>
      <c r="ZJ37" s="219"/>
      <c r="ZK37" s="219"/>
      <c r="ZL37" s="219"/>
      <c r="ZM37" s="219"/>
      <c r="ZN37" s="219"/>
      <c r="ZO37" s="219"/>
      <c r="ZP37" s="219"/>
      <c r="ZQ37" s="219"/>
      <c r="ZR37" s="219"/>
      <c r="ZS37" s="219"/>
      <c r="ZT37" s="219"/>
      <c r="ZU37" s="219"/>
      <c r="ZV37" s="219"/>
      <c r="ZW37" s="219"/>
      <c r="ZX37" s="219"/>
      <c r="ZY37" s="219"/>
      <c r="ZZ37" s="219"/>
      <c r="AAA37" s="219"/>
      <c r="AAB37" s="219"/>
      <c r="AAC37" s="219"/>
      <c r="AAD37" s="219"/>
      <c r="AAE37" s="219"/>
      <c r="AAF37" s="219"/>
      <c r="AAG37" s="219"/>
      <c r="AAH37" s="219"/>
      <c r="AAI37" s="219"/>
      <c r="AAJ37" s="219"/>
      <c r="AAK37" s="219"/>
      <c r="AAL37" s="219"/>
      <c r="AAM37" s="219"/>
      <c r="AAN37" s="219"/>
      <c r="AAO37" s="219"/>
      <c r="AAP37" s="219"/>
      <c r="AAQ37" s="219"/>
      <c r="AAR37" s="219"/>
      <c r="AAS37" s="219"/>
      <c r="AAT37" s="219"/>
      <c r="AAU37" s="219"/>
      <c r="AAV37" s="219"/>
      <c r="AAW37" s="219"/>
      <c r="AAX37" s="219"/>
      <c r="AAY37" s="219"/>
      <c r="AAZ37" s="219"/>
      <c r="ABA37" s="219"/>
      <c r="ABB37" s="219"/>
      <c r="ABC37" s="219"/>
      <c r="ABD37" s="219"/>
      <c r="ABE37" s="219"/>
      <c r="ABF37" s="219"/>
      <c r="ABG37" s="219"/>
      <c r="ABH37" s="219"/>
      <c r="ABI37" s="219"/>
      <c r="ABJ37" s="219"/>
      <c r="ABK37" s="219"/>
      <c r="ABL37" s="219"/>
      <c r="ABM37" s="219"/>
      <c r="ABN37" s="219"/>
      <c r="ABO37" s="219"/>
      <c r="ABP37" s="219"/>
      <c r="ABQ37" s="219"/>
      <c r="ABR37" s="219"/>
      <c r="ABS37" s="219"/>
      <c r="ABT37" s="219"/>
      <c r="ABU37" s="219"/>
      <c r="ABV37" s="219"/>
      <c r="ABW37" s="219"/>
      <c r="ABX37" s="219"/>
      <c r="ABY37" s="219"/>
      <c r="ABZ37" s="219"/>
      <c r="ACA37" s="219"/>
      <c r="ACB37" s="219"/>
      <c r="ACC37" s="219"/>
      <c r="ACD37" s="219"/>
      <c r="ACE37" s="219"/>
      <c r="ACF37" s="219"/>
      <c r="ACG37" s="219"/>
      <c r="ACH37" s="219"/>
      <c r="ACI37" s="219"/>
      <c r="ACJ37" s="219"/>
      <c r="ACK37" s="219"/>
      <c r="ACL37" s="219"/>
      <c r="ACM37" s="219"/>
      <c r="ACN37" s="219"/>
      <c r="ACO37" s="219"/>
      <c r="ACP37" s="219"/>
      <c r="ACQ37" s="219"/>
      <c r="ACR37" s="219"/>
      <c r="ACS37" s="219"/>
      <c r="ACT37" s="219"/>
      <c r="ACU37" s="219"/>
      <c r="ACV37" s="219"/>
      <c r="ACW37" s="219"/>
      <c r="ACX37" s="219"/>
      <c r="ACY37" s="219"/>
      <c r="ACZ37" s="219"/>
      <c r="ADA37" s="219"/>
      <c r="ADB37" s="219"/>
      <c r="ADC37" s="219"/>
      <c r="ADD37" s="219"/>
      <c r="ADE37" s="219"/>
      <c r="ADF37" s="219"/>
      <c r="ADG37" s="219"/>
      <c r="ADH37" s="219"/>
      <c r="ADI37" s="219"/>
      <c r="ADJ37" s="219"/>
      <c r="ADK37" s="219"/>
      <c r="ADL37" s="219"/>
      <c r="ADM37" s="219"/>
      <c r="ADN37" s="219"/>
      <c r="ADO37" s="219"/>
      <c r="ADP37" s="219"/>
      <c r="ADQ37" s="219"/>
      <c r="ADR37" s="219"/>
      <c r="ADS37" s="219"/>
      <c r="ADT37" s="219"/>
      <c r="ADU37" s="219"/>
      <c r="ADV37" s="219"/>
      <c r="ADW37" s="219"/>
      <c r="ADX37" s="219"/>
      <c r="ADY37" s="219"/>
      <c r="ADZ37" s="219"/>
      <c r="AEA37" s="219"/>
      <c r="AEB37" s="219"/>
      <c r="AEC37" s="219"/>
      <c r="AED37" s="219"/>
      <c r="AEE37" s="219"/>
      <c r="AEF37" s="219"/>
      <c r="AEG37" s="219"/>
      <c r="AEH37" s="219"/>
      <c r="AEI37" s="219"/>
      <c r="AEJ37" s="219"/>
      <c r="AEK37" s="219"/>
      <c r="AEL37" s="219"/>
      <c r="AEM37" s="219"/>
      <c r="AEN37" s="219"/>
      <c r="AEO37" s="219"/>
      <c r="AEP37" s="219"/>
      <c r="AEQ37" s="219"/>
      <c r="AER37" s="219"/>
      <c r="AES37" s="219"/>
      <c r="AET37" s="219"/>
      <c r="AEU37" s="219"/>
      <c r="AEV37" s="219"/>
      <c r="AEW37" s="219"/>
      <c r="AEX37" s="219"/>
      <c r="AEY37" s="219"/>
      <c r="AEZ37" s="219"/>
      <c r="AFA37" s="219"/>
      <c r="AFB37" s="219"/>
      <c r="AFC37" s="219"/>
      <c r="AFD37" s="219"/>
      <c r="AFE37" s="219"/>
      <c r="AFF37" s="219"/>
      <c r="AFG37" s="219"/>
      <c r="AFH37" s="219"/>
      <c r="AFI37" s="219"/>
      <c r="AFJ37" s="219"/>
      <c r="AFK37" s="219"/>
      <c r="AFL37" s="219"/>
      <c r="AFM37" s="219"/>
      <c r="AFN37" s="219"/>
      <c r="AFO37" s="219"/>
      <c r="AFP37" s="219"/>
      <c r="AFQ37" s="219"/>
      <c r="AFR37" s="219"/>
      <c r="AFS37" s="219"/>
      <c r="AFT37" s="219"/>
      <c r="AFU37" s="219"/>
      <c r="AFV37" s="219"/>
      <c r="AFW37" s="219"/>
      <c r="AFX37" s="219"/>
      <c r="AFY37" s="219"/>
      <c r="AFZ37" s="219"/>
      <c r="AGA37" s="219"/>
      <c r="AGB37" s="219"/>
      <c r="AGC37" s="219"/>
      <c r="AGD37" s="219"/>
      <c r="AGE37" s="219"/>
      <c r="AGF37" s="219"/>
      <c r="AGG37" s="219"/>
      <c r="AGH37" s="219"/>
      <c r="AGI37" s="219"/>
      <c r="AGJ37" s="219"/>
      <c r="AGK37" s="219"/>
      <c r="AGL37" s="219"/>
      <c r="AGM37" s="219"/>
      <c r="AGN37" s="219"/>
      <c r="AGO37" s="219"/>
      <c r="AGP37" s="219"/>
      <c r="AGQ37" s="219"/>
      <c r="AGR37" s="219"/>
      <c r="AGS37" s="219"/>
      <c r="AGT37" s="219"/>
      <c r="AGU37" s="219"/>
      <c r="AGV37" s="219"/>
      <c r="AGW37" s="219"/>
      <c r="AGX37" s="219"/>
      <c r="AGY37" s="219"/>
      <c r="AGZ37" s="219"/>
      <c r="AHA37" s="219"/>
      <c r="AHB37" s="219"/>
      <c r="AHC37" s="219"/>
      <c r="AHD37" s="219"/>
      <c r="AHE37" s="219"/>
      <c r="AHF37" s="219"/>
      <c r="AHG37" s="219"/>
      <c r="AHH37" s="219"/>
      <c r="AHI37" s="219"/>
      <c r="AHJ37" s="219"/>
      <c r="AHK37" s="219"/>
      <c r="AHL37" s="219"/>
      <c r="AHM37" s="219"/>
      <c r="AHN37" s="219"/>
      <c r="AHO37" s="219"/>
      <c r="AHP37" s="219"/>
      <c r="AHQ37" s="219"/>
      <c r="AHR37" s="219"/>
      <c r="AHS37" s="219"/>
      <c r="AHT37" s="219"/>
      <c r="AHU37" s="219"/>
      <c r="AHV37" s="219"/>
      <c r="AHW37" s="219"/>
      <c r="AHX37" s="219"/>
      <c r="AHY37" s="219"/>
      <c r="AHZ37" s="219"/>
      <c r="AIA37" s="219"/>
      <c r="AIB37" s="219"/>
      <c r="AIC37" s="219"/>
      <c r="AID37" s="219"/>
      <c r="AIE37" s="219"/>
      <c r="AIF37" s="219"/>
      <c r="AIG37" s="219"/>
      <c r="AIH37" s="219"/>
      <c r="AII37" s="219"/>
      <c r="AIJ37" s="219"/>
      <c r="AIK37" s="219"/>
      <c r="AIL37" s="219"/>
      <c r="AIM37" s="219"/>
      <c r="AIN37" s="219"/>
      <c r="AIO37" s="219"/>
      <c r="AIP37" s="219"/>
      <c r="AIQ37" s="219"/>
      <c r="AIR37" s="219"/>
      <c r="AIS37" s="219"/>
      <c r="AIT37" s="219"/>
      <c r="AIU37" s="219"/>
      <c r="AIV37" s="219"/>
      <c r="AIW37" s="219"/>
      <c r="AIX37" s="219"/>
      <c r="AIY37" s="219"/>
      <c r="AIZ37" s="219"/>
      <c r="AJA37" s="219"/>
      <c r="AJB37" s="219"/>
      <c r="AJC37" s="219"/>
      <c r="AJD37" s="219"/>
      <c r="AJE37" s="219"/>
      <c r="AJF37" s="219"/>
      <c r="AJG37" s="219"/>
      <c r="AJH37" s="219"/>
      <c r="AJI37" s="219"/>
      <c r="AJJ37" s="219"/>
      <c r="AJK37" s="219"/>
      <c r="AJL37" s="219"/>
      <c r="AJM37" s="219"/>
      <c r="AJN37" s="219"/>
      <c r="AJO37" s="219"/>
      <c r="AJP37" s="219"/>
      <c r="AJQ37" s="219"/>
      <c r="AJR37" s="219"/>
      <c r="AJS37" s="219"/>
      <c r="AJT37" s="219"/>
      <c r="AJU37" s="219"/>
      <c r="AJV37" s="219"/>
      <c r="AJW37" s="219"/>
      <c r="AJX37" s="219"/>
      <c r="AJY37" s="219"/>
      <c r="AJZ37" s="219"/>
      <c r="AKA37" s="219"/>
      <c r="AKB37" s="219"/>
      <c r="AKC37" s="219"/>
      <c r="AKD37" s="219"/>
      <c r="AKE37" s="219"/>
      <c r="AKF37" s="219"/>
      <c r="AKG37" s="219"/>
      <c r="AKH37" s="219"/>
      <c r="AKI37" s="219"/>
      <c r="AKJ37" s="219"/>
      <c r="AKK37" s="219"/>
      <c r="AKL37" s="219"/>
      <c r="AKM37" s="219"/>
      <c r="AKN37" s="219"/>
      <c r="AKO37" s="219"/>
      <c r="AKP37" s="219"/>
      <c r="AKQ37" s="219"/>
      <c r="AKR37" s="219"/>
      <c r="AKS37" s="219"/>
      <c r="AKT37" s="219"/>
      <c r="AKU37" s="219"/>
      <c r="AKV37" s="219"/>
      <c r="AKW37" s="219"/>
      <c r="AKX37" s="219"/>
      <c r="AKY37" s="219"/>
      <c r="AKZ37" s="219"/>
      <c r="ALA37" s="219"/>
      <c r="ALB37" s="219"/>
      <c r="ALC37" s="219"/>
      <c r="ALD37" s="219"/>
      <c r="ALE37" s="219"/>
      <c r="ALF37" s="219"/>
      <c r="ALG37" s="219"/>
      <c r="ALH37" s="219"/>
      <c r="ALI37" s="219"/>
      <c r="ALJ37" s="219"/>
      <c r="ALK37" s="219"/>
      <c r="ALL37" s="219"/>
      <c r="ALM37" s="219"/>
      <c r="ALN37" s="219"/>
      <c r="ALO37" s="219"/>
      <c r="ALP37" s="219"/>
      <c r="ALQ37" s="219"/>
      <c r="ALR37" s="219"/>
      <c r="ALS37" s="219"/>
      <c r="ALT37" s="219"/>
      <c r="ALU37" s="219"/>
      <c r="ALV37" s="219"/>
      <c r="ALW37" s="219"/>
      <c r="ALX37" s="219"/>
      <c r="ALY37" s="219"/>
      <c r="ALZ37" s="219"/>
      <c r="AMA37" s="219"/>
      <c r="AMB37" s="219"/>
      <c r="AMC37" s="219"/>
      <c r="AMD37" s="219"/>
      <c r="AME37" s="219"/>
      <c r="AMF37" s="219"/>
      <c r="AMG37" s="219"/>
      <c r="AMH37" s="219"/>
      <c r="AMI37" s="219"/>
      <c r="AMJ37" s="219"/>
      <c r="AMK37" s="219"/>
      <c r="AML37" s="219"/>
      <c r="AMM37" s="219"/>
      <c r="AMN37" s="219"/>
      <c r="AMO37" s="219"/>
      <c r="AMP37" s="219"/>
      <c r="AMQ37" s="219"/>
      <c r="AMR37" s="219"/>
      <c r="AMS37" s="219"/>
      <c r="AMT37" s="219"/>
      <c r="AMU37" s="219"/>
      <c r="AMV37" s="219"/>
      <c r="AMW37" s="219"/>
      <c r="AMX37" s="219"/>
      <c r="AMY37" s="219"/>
      <c r="AMZ37" s="219"/>
      <c r="ANA37" s="219"/>
      <c r="ANB37" s="219"/>
      <c r="ANC37" s="219"/>
      <c r="AND37" s="219"/>
      <c r="ANE37" s="219"/>
      <c r="ANF37" s="219"/>
      <c r="ANG37" s="219"/>
      <c r="ANH37" s="219"/>
      <c r="ANI37" s="219"/>
      <c r="ANJ37" s="219"/>
      <c r="ANK37" s="219"/>
      <c r="ANL37" s="219"/>
      <c r="ANM37" s="219"/>
      <c r="ANN37" s="219"/>
      <c r="ANO37" s="219"/>
      <c r="ANP37" s="219"/>
      <c r="ANQ37" s="219"/>
      <c r="ANR37" s="219"/>
      <c r="ANS37" s="219"/>
      <c r="ANT37" s="219"/>
      <c r="ANU37" s="219"/>
      <c r="ANV37" s="219"/>
      <c r="ANW37" s="219"/>
      <c r="ANX37" s="219"/>
      <c r="ANY37" s="219"/>
      <c r="ANZ37" s="219"/>
      <c r="AOA37" s="219"/>
      <c r="AOB37" s="219"/>
      <c r="AOC37" s="219"/>
      <c r="AOD37" s="219"/>
      <c r="AOE37" s="219"/>
      <c r="AOF37" s="219"/>
      <c r="AOG37" s="219"/>
      <c r="AOH37" s="219"/>
      <c r="AOI37" s="219"/>
      <c r="AOJ37" s="219"/>
      <c r="AOK37" s="219"/>
      <c r="AOL37" s="219"/>
      <c r="AOM37" s="219"/>
      <c r="AON37" s="219"/>
      <c r="AOO37" s="219"/>
      <c r="AOP37" s="219"/>
      <c r="AOQ37" s="219"/>
      <c r="AOR37" s="219"/>
      <c r="AOS37" s="219"/>
      <c r="AOT37" s="219"/>
      <c r="AOU37" s="219"/>
      <c r="AOV37" s="219"/>
      <c r="AOW37" s="219"/>
      <c r="AOX37" s="219"/>
      <c r="AOY37" s="219"/>
      <c r="AOZ37" s="219"/>
      <c r="APA37" s="219"/>
      <c r="APB37" s="219"/>
      <c r="APC37" s="219"/>
      <c r="APD37" s="219"/>
      <c r="APE37" s="219"/>
      <c r="APF37" s="219"/>
      <c r="APG37" s="219"/>
      <c r="APH37" s="219"/>
      <c r="API37" s="219"/>
      <c r="APJ37" s="219"/>
      <c r="APK37" s="219"/>
      <c r="APL37" s="219"/>
      <c r="APM37" s="219"/>
      <c r="APN37" s="219"/>
      <c r="APO37" s="219"/>
      <c r="APP37" s="219"/>
      <c r="APQ37" s="219"/>
      <c r="APR37" s="219"/>
      <c r="APS37" s="219"/>
      <c r="APT37" s="219"/>
      <c r="APU37" s="219"/>
      <c r="APV37" s="219"/>
      <c r="APW37" s="219"/>
      <c r="APX37" s="219"/>
      <c r="APY37" s="219"/>
      <c r="APZ37" s="219"/>
      <c r="AQA37" s="219"/>
      <c r="AQB37" s="219"/>
      <c r="AQC37" s="219"/>
      <c r="AQD37" s="219"/>
      <c r="AQE37" s="219"/>
      <c r="AQF37" s="219"/>
      <c r="AQG37" s="219"/>
      <c r="AQH37" s="219"/>
      <c r="AQI37" s="219"/>
      <c r="AQJ37" s="219"/>
      <c r="AQK37" s="219"/>
      <c r="AQL37" s="219"/>
      <c r="AQM37" s="219"/>
      <c r="AQN37" s="219"/>
      <c r="AQO37" s="219"/>
      <c r="AQP37" s="219"/>
      <c r="AQQ37" s="219"/>
      <c r="AQR37" s="219"/>
      <c r="AQS37" s="219"/>
      <c r="AQT37" s="219"/>
      <c r="AQU37" s="219"/>
      <c r="AQV37" s="219"/>
      <c r="AQW37" s="219"/>
      <c r="AQX37" s="219"/>
      <c r="AQY37" s="219"/>
      <c r="AQZ37" s="219"/>
      <c r="ARA37" s="219"/>
      <c r="ARB37" s="219"/>
      <c r="ARC37" s="219"/>
      <c r="ARD37" s="219"/>
      <c r="ARE37" s="219"/>
      <c r="ARF37" s="219"/>
      <c r="ARG37" s="219"/>
      <c r="ARH37" s="219"/>
      <c r="ARI37" s="219"/>
      <c r="ARJ37" s="219"/>
      <c r="ARK37" s="219"/>
      <c r="ARL37" s="219"/>
      <c r="ARM37" s="219"/>
      <c r="ARN37" s="219"/>
      <c r="ARO37" s="219"/>
      <c r="ARP37" s="219"/>
      <c r="ARQ37" s="219"/>
      <c r="ARR37" s="219"/>
      <c r="ARS37" s="219"/>
      <c r="ART37" s="219"/>
      <c r="ARU37" s="219"/>
      <c r="ARV37" s="219"/>
      <c r="ARW37" s="219"/>
      <c r="ARX37" s="219"/>
      <c r="ARY37" s="219"/>
      <c r="ARZ37" s="219"/>
      <c r="ASA37" s="219"/>
      <c r="ASB37" s="219"/>
      <c r="ASC37" s="219"/>
      <c r="ASD37" s="219"/>
      <c r="ASE37" s="219"/>
      <c r="ASF37" s="219"/>
      <c r="ASG37" s="219"/>
      <c r="ASH37" s="219"/>
      <c r="ASI37" s="219"/>
      <c r="ASJ37" s="219"/>
      <c r="ASK37" s="219"/>
      <c r="ASL37" s="219"/>
      <c r="ASM37" s="219"/>
      <c r="ASN37" s="219"/>
      <c r="ASO37" s="219"/>
      <c r="ASP37" s="219"/>
      <c r="ASQ37" s="219"/>
      <c r="ASR37" s="219"/>
      <c r="ASS37" s="219"/>
      <c r="AST37" s="219"/>
      <c r="ASU37" s="219"/>
      <c r="ASV37" s="219"/>
      <c r="ASW37" s="219"/>
      <c r="ASX37" s="219"/>
      <c r="ASY37" s="219"/>
      <c r="ASZ37" s="219"/>
      <c r="ATA37" s="219"/>
      <c r="ATB37" s="219"/>
      <c r="ATC37" s="219"/>
      <c r="ATD37" s="219"/>
      <c r="ATE37" s="219"/>
      <c r="ATF37" s="219"/>
      <c r="ATG37" s="219"/>
      <c r="ATH37" s="219"/>
      <c r="ATI37" s="219"/>
      <c r="ATJ37" s="219"/>
      <c r="ATK37" s="219"/>
      <c r="ATL37" s="219"/>
      <c r="ATM37" s="219"/>
      <c r="ATN37" s="219"/>
      <c r="ATO37" s="219"/>
      <c r="ATP37" s="219"/>
      <c r="ATQ37" s="219"/>
      <c r="ATR37" s="219"/>
      <c r="ATS37" s="219"/>
      <c r="ATT37" s="219"/>
      <c r="ATU37" s="219"/>
      <c r="ATV37" s="219"/>
      <c r="ATW37" s="219"/>
      <c r="ATX37" s="219"/>
      <c r="ATY37" s="219"/>
      <c r="ATZ37" s="219"/>
      <c r="AUA37" s="219"/>
      <c r="AUB37" s="219"/>
      <c r="AUC37" s="219"/>
      <c r="AUD37" s="219"/>
      <c r="AUE37" s="219"/>
      <c r="AUF37" s="219"/>
      <c r="AUG37" s="219"/>
      <c r="AUH37" s="219"/>
      <c r="AUI37" s="219"/>
      <c r="AUJ37" s="219"/>
      <c r="AUK37" s="219"/>
      <c r="AUL37" s="219"/>
      <c r="AUM37" s="219"/>
      <c r="AUN37" s="219"/>
      <c r="AUO37" s="219"/>
      <c r="AUP37" s="219"/>
      <c r="AUQ37" s="219"/>
      <c r="AUR37" s="219"/>
      <c r="AUS37" s="219"/>
      <c r="AUT37" s="219"/>
      <c r="AUU37" s="219"/>
      <c r="AUV37" s="219"/>
      <c r="AUW37" s="219"/>
      <c r="AUX37" s="219"/>
      <c r="AUY37" s="219"/>
      <c r="AUZ37" s="219"/>
      <c r="AVA37" s="219"/>
      <c r="AVB37" s="219"/>
      <c r="AVC37" s="219"/>
      <c r="AVD37" s="219"/>
      <c r="AVE37" s="219"/>
      <c r="AVF37" s="219"/>
      <c r="AVG37" s="219"/>
      <c r="AVH37" s="219"/>
      <c r="AVI37" s="219"/>
      <c r="AVJ37" s="219"/>
      <c r="AVK37" s="219"/>
      <c r="AVL37" s="219"/>
      <c r="AVM37" s="219"/>
      <c r="AVN37" s="219"/>
      <c r="AVO37" s="219"/>
      <c r="AVP37" s="219"/>
      <c r="AVQ37" s="219"/>
      <c r="AVR37" s="219"/>
      <c r="AVS37" s="219"/>
      <c r="AVT37" s="219"/>
      <c r="AVU37" s="219"/>
      <c r="AVV37" s="219"/>
      <c r="AVW37" s="219"/>
      <c r="AVX37" s="219"/>
      <c r="AVY37" s="219"/>
      <c r="AVZ37" s="219"/>
      <c r="AWA37" s="219"/>
      <c r="AWB37" s="219"/>
      <c r="AWC37" s="219"/>
      <c r="AWD37" s="219"/>
      <c r="AWE37" s="219"/>
      <c r="AWF37" s="219"/>
      <c r="AWG37" s="219"/>
      <c r="AWH37" s="219"/>
      <c r="AWI37" s="219"/>
      <c r="AWJ37" s="219"/>
      <c r="AWK37" s="219"/>
      <c r="AWL37" s="219"/>
      <c r="AWM37" s="219"/>
      <c r="AWN37" s="219"/>
      <c r="AWO37" s="219"/>
      <c r="AWP37" s="219"/>
      <c r="AWQ37" s="219"/>
      <c r="AWR37" s="219"/>
      <c r="AWS37" s="219"/>
      <c r="AWT37" s="219"/>
      <c r="AWU37" s="219"/>
      <c r="AWV37" s="219"/>
      <c r="AWW37" s="219"/>
      <c r="AWX37" s="219"/>
      <c r="AWY37" s="219"/>
      <c r="AWZ37" s="219"/>
      <c r="AXA37" s="219"/>
      <c r="AXB37" s="219"/>
      <c r="AXC37" s="219"/>
      <c r="AXD37" s="219"/>
      <c r="AXE37" s="219"/>
      <c r="AXF37" s="219"/>
      <c r="AXG37" s="219"/>
      <c r="AXH37" s="219"/>
      <c r="AXI37" s="219"/>
      <c r="AXJ37" s="219"/>
      <c r="AXK37" s="219"/>
      <c r="AXL37" s="219"/>
      <c r="AXM37" s="219"/>
      <c r="AXN37" s="219"/>
      <c r="AXO37" s="219"/>
      <c r="AXP37" s="219"/>
      <c r="AXQ37" s="219"/>
      <c r="AXR37" s="219"/>
      <c r="AXS37" s="219"/>
      <c r="AXT37" s="219"/>
      <c r="AXU37" s="219"/>
      <c r="AXV37" s="219"/>
      <c r="AXW37" s="219"/>
      <c r="AXX37" s="219"/>
      <c r="AXY37" s="219"/>
      <c r="AXZ37" s="219"/>
      <c r="AYA37" s="219"/>
      <c r="AYB37" s="219"/>
      <c r="AYC37" s="219"/>
      <c r="AYD37" s="219"/>
      <c r="AYE37" s="219"/>
      <c r="AYF37" s="219"/>
      <c r="AYG37" s="219"/>
      <c r="AYH37" s="219"/>
      <c r="AYI37" s="219"/>
      <c r="AYJ37" s="219"/>
      <c r="AYK37" s="219"/>
      <c r="AYL37" s="219"/>
      <c r="AYM37" s="219"/>
      <c r="AYN37" s="219"/>
      <c r="AYO37" s="219"/>
      <c r="AYP37" s="219"/>
      <c r="AYQ37" s="219"/>
      <c r="AYR37" s="219"/>
      <c r="AYS37" s="219"/>
      <c r="AYT37" s="219"/>
      <c r="AYU37" s="219"/>
      <c r="AYV37" s="219"/>
      <c r="AYW37" s="219"/>
      <c r="AYX37" s="219"/>
      <c r="AYY37" s="219"/>
      <c r="AYZ37" s="219"/>
      <c r="AZA37" s="219"/>
      <c r="AZB37" s="219"/>
      <c r="AZC37" s="219"/>
      <c r="AZD37" s="219"/>
      <c r="AZE37" s="219"/>
      <c r="AZF37" s="219"/>
      <c r="AZG37" s="219"/>
      <c r="AZH37" s="219"/>
      <c r="AZI37" s="219"/>
      <c r="AZJ37" s="219"/>
      <c r="AZK37" s="219"/>
      <c r="AZL37" s="219"/>
      <c r="AZM37" s="219"/>
      <c r="AZN37" s="219"/>
      <c r="AZO37" s="219"/>
      <c r="AZP37" s="219"/>
      <c r="AZQ37" s="219"/>
      <c r="AZR37" s="219"/>
      <c r="AZS37" s="219"/>
      <c r="AZT37" s="219"/>
      <c r="AZU37" s="219"/>
      <c r="AZV37" s="219"/>
      <c r="AZW37" s="219"/>
      <c r="AZX37" s="219"/>
      <c r="AZY37" s="219"/>
      <c r="AZZ37" s="219"/>
      <c r="BAA37" s="219"/>
      <c r="BAB37" s="219"/>
      <c r="BAC37" s="219"/>
      <c r="BAD37" s="219"/>
      <c r="BAE37" s="219"/>
      <c r="BAF37" s="219"/>
      <c r="BAG37" s="219"/>
      <c r="BAH37" s="219"/>
      <c r="BAI37" s="219"/>
      <c r="BAJ37" s="219"/>
      <c r="BAK37" s="219"/>
      <c r="BAL37" s="219"/>
      <c r="BAM37" s="219"/>
      <c r="BAN37" s="219"/>
      <c r="BAO37" s="219"/>
      <c r="BAP37" s="219"/>
      <c r="BAQ37" s="219"/>
      <c r="BAR37" s="219"/>
      <c r="BAS37" s="219"/>
      <c r="BAT37" s="219"/>
      <c r="BAU37" s="219"/>
      <c r="BAV37" s="219"/>
      <c r="BAW37" s="219"/>
      <c r="BAX37" s="219"/>
      <c r="BAY37" s="219"/>
      <c r="BAZ37" s="219"/>
      <c r="BBA37" s="219"/>
      <c r="BBB37" s="219"/>
      <c r="BBC37" s="219"/>
      <c r="BBD37" s="219"/>
      <c r="BBE37" s="219"/>
      <c r="BBF37" s="219"/>
      <c r="BBG37" s="219"/>
      <c r="BBH37" s="219"/>
      <c r="BBI37" s="219"/>
      <c r="BBJ37" s="219"/>
      <c r="BBK37" s="219"/>
      <c r="BBL37" s="219"/>
      <c r="BBM37" s="219"/>
      <c r="BBN37" s="219"/>
      <c r="BBO37" s="219"/>
      <c r="BBP37" s="219"/>
      <c r="BBQ37" s="219"/>
      <c r="BBR37" s="219"/>
      <c r="BBS37" s="219"/>
      <c r="BBT37" s="219"/>
      <c r="BBU37" s="219"/>
      <c r="BBV37" s="219"/>
      <c r="BBW37" s="219"/>
      <c r="BBX37" s="219"/>
      <c r="BBY37" s="219"/>
      <c r="BBZ37" s="219"/>
      <c r="BCA37" s="219"/>
      <c r="BCB37" s="219"/>
      <c r="BCC37" s="219"/>
      <c r="BCD37" s="219"/>
      <c r="BCE37" s="219"/>
      <c r="BCF37" s="219"/>
      <c r="BCG37" s="219"/>
      <c r="BCH37" s="219"/>
      <c r="BCI37" s="219"/>
      <c r="BCJ37" s="219"/>
      <c r="BCK37" s="219"/>
      <c r="BCL37" s="219"/>
      <c r="BCM37" s="219"/>
      <c r="BCN37" s="219"/>
      <c r="BCO37" s="219"/>
      <c r="BCP37" s="219"/>
      <c r="BCQ37" s="219"/>
      <c r="BCR37" s="219"/>
      <c r="BCS37" s="219"/>
      <c r="BCT37" s="219"/>
      <c r="BCU37" s="219"/>
      <c r="BCV37" s="219"/>
      <c r="BCW37" s="219"/>
      <c r="BCX37" s="219"/>
      <c r="BCY37" s="219"/>
      <c r="BCZ37" s="219"/>
      <c r="BDA37" s="219"/>
      <c r="BDB37" s="219"/>
      <c r="BDC37" s="219"/>
      <c r="BDD37" s="219"/>
      <c r="BDE37" s="219"/>
      <c r="BDF37" s="219"/>
      <c r="BDG37" s="219"/>
      <c r="BDH37" s="219"/>
      <c r="BDI37" s="219"/>
      <c r="BDJ37" s="219"/>
      <c r="BDK37" s="219"/>
      <c r="BDL37" s="219"/>
      <c r="BDM37" s="219"/>
      <c r="BDN37" s="219"/>
      <c r="BDO37" s="219"/>
      <c r="BDP37" s="219"/>
      <c r="BDQ37" s="219"/>
      <c r="BDR37" s="219"/>
      <c r="BDS37" s="219"/>
      <c r="BDT37" s="219"/>
      <c r="BDU37" s="219"/>
      <c r="BDV37" s="219"/>
      <c r="BDW37" s="219"/>
      <c r="BDX37" s="219"/>
      <c r="BDY37" s="219"/>
      <c r="BDZ37" s="219"/>
      <c r="BEA37" s="219"/>
      <c r="BEB37" s="219"/>
      <c r="BEC37" s="219"/>
      <c r="BED37" s="219"/>
      <c r="BEE37" s="219"/>
      <c r="BEF37" s="219"/>
      <c r="BEG37" s="219"/>
      <c r="BEH37" s="219"/>
      <c r="BEI37" s="219"/>
      <c r="BEJ37" s="219"/>
      <c r="BEK37" s="219"/>
      <c r="BEL37" s="219"/>
      <c r="BEM37" s="219"/>
      <c r="BEN37" s="219"/>
      <c r="BEO37" s="219"/>
      <c r="BEP37" s="219"/>
      <c r="BEQ37" s="219"/>
      <c r="BER37" s="219"/>
      <c r="BES37" s="219"/>
      <c r="BET37" s="219"/>
      <c r="BEU37" s="219"/>
      <c r="BEV37" s="219"/>
      <c r="BEW37" s="219"/>
      <c r="BEX37" s="219"/>
      <c r="BEY37" s="219"/>
      <c r="BEZ37" s="219"/>
      <c r="BFA37" s="219"/>
      <c r="BFB37" s="219"/>
      <c r="BFC37" s="219"/>
      <c r="BFD37" s="219"/>
      <c r="BFE37" s="219"/>
      <c r="BFF37" s="219"/>
      <c r="BFG37" s="219"/>
      <c r="BFH37" s="219"/>
      <c r="BFI37" s="219"/>
      <c r="BFJ37" s="219"/>
      <c r="BFK37" s="219"/>
      <c r="BFL37" s="219"/>
      <c r="BFM37" s="219"/>
      <c r="BFN37" s="219"/>
      <c r="BFO37" s="219"/>
      <c r="BFP37" s="219"/>
      <c r="BFQ37" s="219"/>
      <c r="BFR37" s="219"/>
      <c r="BFS37" s="219"/>
      <c r="BFT37" s="219"/>
      <c r="BFU37" s="219"/>
      <c r="BFV37" s="219"/>
      <c r="BFW37" s="219"/>
      <c r="BFX37" s="219"/>
      <c r="BFY37" s="219"/>
      <c r="BFZ37" s="219"/>
      <c r="BGA37" s="219"/>
      <c r="BGB37" s="219"/>
      <c r="BGC37" s="219"/>
      <c r="BGD37" s="219"/>
      <c r="BGE37" s="219"/>
      <c r="BGF37" s="219"/>
      <c r="BGG37" s="219"/>
      <c r="BGH37" s="219"/>
      <c r="BGI37" s="219"/>
      <c r="BGJ37" s="219"/>
      <c r="BGK37" s="219"/>
      <c r="BGL37" s="219"/>
      <c r="BGM37" s="219"/>
      <c r="BGN37" s="219"/>
      <c r="BGO37" s="219"/>
      <c r="BGP37" s="219"/>
      <c r="BGQ37" s="219"/>
      <c r="BGR37" s="219"/>
      <c r="BGS37" s="219"/>
      <c r="BGT37" s="219"/>
      <c r="BGU37" s="219"/>
      <c r="BGV37" s="219"/>
      <c r="BGW37" s="219"/>
      <c r="BGX37" s="219"/>
      <c r="BGY37" s="219"/>
      <c r="BGZ37" s="219"/>
      <c r="BHA37" s="219"/>
      <c r="BHB37" s="219"/>
      <c r="BHC37" s="219"/>
      <c r="BHD37" s="219"/>
      <c r="BHE37" s="219"/>
      <c r="BHF37" s="219"/>
      <c r="BHG37" s="219"/>
      <c r="BHH37" s="219"/>
      <c r="BHI37" s="219"/>
      <c r="BHJ37" s="219"/>
      <c r="BHK37" s="219"/>
      <c r="BHL37" s="219"/>
      <c r="BHM37" s="219"/>
      <c r="BHN37" s="219"/>
      <c r="BHO37" s="219"/>
      <c r="BHP37" s="219"/>
      <c r="BHQ37" s="219"/>
      <c r="BHR37" s="219"/>
      <c r="BHS37" s="219"/>
      <c r="BHT37" s="219"/>
      <c r="BHU37" s="219"/>
      <c r="BHV37" s="219"/>
      <c r="BHW37" s="219"/>
      <c r="BHX37" s="219"/>
      <c r="BHY37" s="219"/>
      <c r="BHZ37" s="219"/>
      <c r="BIA37" s="219"/>
      <c r="BIB37" s="219"/>
      <c r="BIC37" s="219"/>
      <c r="BID37" s="219"/>
      <c r="BIE37" s="219"/>
      <c r="BIF37" s="219"/>
      <c r="BIG37" s="219"/>
      <c r="BIH37" s="219"/>
      <c r="BII37" s="219"/>
      <c r="BIJ37" s="219"/>
      <c r="BIK37" s="219"/>
      <c r="BIL37" s="219"/>
      <c r="BIM37" s="219"/>
      <c r="BIN37" s="219"/>
      <c r="BIO37" s="219"/>
      <c r="BIP37" s="219"/>
      <c r="BIQ37" s="219"/>
      <c r="BIR37" s="219"/>
      <c r="BIS37" s="219"/>
      <c r="BIT37" s="219"/>
      <c r="BIU37" s="219"/>
      <c r="BIV37" s="219"/>
      <c r="BIW37" s="219"/>
      <c r="BIX37" s="219"/>
      <c r="BIY37" s="219"/>
      <c r="BIZ37" s="219"/>
      <c r="BJA37" s="219"/>
      <c r="BJB37" s="219"/>
      <c r="BJC37" s="219"/>
      <c r="BJD37" s="219"/>
      <c r="BJE37" s="219"/>
      <c r="BJF37" s="219"/>
      <c r="BJG37" s="219"/>
      <c r="BJH37" s="219"/>
      <c r="BJI37" s="219"/>
      <c r="BJJ37" s="219"/>
      <c r="BJK37" s="219"/>
      <c r="BJL37" s="219"/>
      <c r="BJM37" s="219"/>
      <c r="BJN37" s="219"/>
      <c r="BJO37" s="219"/>
      <c r="BJP37" s="219"/>
      <c r="BJQ37" s="219"/>
      <c r="BJR37" s="219"/>
      <c r="BJS37" s="219"/>
      <c r="BJT37" s="219"/>
      <c r="BJU37" s="219"/>
      <c r="BJV37" s="219"/>
      <c r="BJW37" s="219"/>
      <c r="BJX37" s="219"/>
    </row>
    <row r="38" spans="1:1636" s="219" customFormat="1" ht="21.9" customHeight="1" x14ac:dyDescent="0.25">
      <c r="A38" s="245">
        <v>18</v>
      </c>
      <c r="B38" s="294">
        <v>2264924</v>
      </c>
      <c r="C38" s="246" t="s">
        <v>300</v>
      </c>
      <c r="D38" s="232">
        <v>144</v>
      </c>
      <c r="E38" s="233" t="s">
        <v>11</v>
      </c>
      <c r="F38" s="244">
        <v>4000000</v>
      </c>
      <c r="G38" s="244">
        <v>4000000</v>
      </c>
      <c r="H38" s="244">
        <v>4000000</v>
      </c>
      <c r="I38" s="244">
        <v>4000000</v>
      </c>
      <c r="J38" s="244">
        <v>4000000</v>
      </c>
      <c r="K38" s="244">
        <v>4000000</v>
      </c>
      <c r="L38" s="244">
        <v>4000000</v>
      </c>
      <c r="M38" s="244">
        <v>4000000</v>
      </c>
      <c r="N38" s="244">
        <v>4000000</v>
      </c>
      <c r="O38" s="244">
        <v>4000000</v>
      </c>
      <c r="P38" s="244">
        <v>4000000</v>
      </c>
      <c r="Q38" s="244">
        <v>4000000</v>
      </c>
      <c r="R38" s="244">
        <f t="shared" si="0"/>
        <v>48000000</v>
      </c>
      <c r="S38" s="241" cm="1">
        <f t="array" ref="S38">SUM((F38:Q38)/12)</f>
        <v>4000000.0000000005</v>
      </c>
      <c r="T38" s="256">
        <v>48000000</v>
      </c>
      <c r="U38" s="237"/>
    </row>
    <row r="39" spans="1:1636" s="219" customFormat="1" ht="21.9" customHeight="1" thickBot="1" x14ac:dyDescent="0.3">
      <c r="A39" s="245">
        <v>19</v>
      </c>
      <c r="B39" s="293">
        <v>5455896</v>
      </c>
      <c r="C39" s="260" t="s">
        <v>302</v>
      </c>
      <c r="D39" s="232">
        <v>144</v>
      </c>
      <c r="E39" s="233" t="s">
        <v>11</v>
      </c>
      <c r="F39" s="244">
        <v>4000000</v>
      </c>
      <c r="G39" s="244">
        <v>4000000</v>
      </c>
      <c r="H39" s="244">
        <v>4000000</v>
      </c>
      <c r="I39" s="244">
        <v>4000000</v>
      </c>
      <c r="J39" s="244">
        <v>4000000</v>
      </c>
      <c r="K39" s="244">
        <v>4000000</v>
      </c>
      <c r="L39" s="244">
        <v>4000000</v>
      </c>
      <c r="M39" s="244">
        <v>4000000</v>
      </c>
      <c r="N39" s="244">
        <v>4000000</v>
      </c>
      <c r="O39" s="244">
        <v>4000000</v>
      </c>
      <c r="P39" s="244">
        <v>4000000</v>
      </c>
      <c r="Q39" s="244">
        <v>4000000</v>
      </c>
      <c r="R39" s="239">
        <f t="shared" ref="R39:R73" si="1">SUM(F39:Q39)</f>
        <v>48000000</v>
      </c>
      <c r="S39" s="241" cm="1">
        <f t="array" ref="S39">SUM((F39:Q39)/12)</f>
        <v>4000000.0000000005</v>
      </c>
      <c r="T39" s="256">
        <v>48000000</v>
      </c>
      <c r="U39" s="237"/>
      <c r="IC39" s="222"/>
      <c r="ID39" s="222"/>
      <c r="IE39" s="222"/>
      <c r="IF39" s="222"/>
      <c r="IG39" s="222"/>
      <c r="IH39" s="222"/>
      <c r="II39" s="222"/>
      <c r="IJ39" s="222"/>
      <c r="IK39" s="222"/>
      <c r="IL39" s="222"/>
      <c r="IM39" s="222"/>
      <c r="IN39" s="222"/>
      <c r="IO39" s="222"/>
      <c r="IP39" s="222"/>
      <c r="IQ39" s="222"/>
      <c r="IR39" s="222"/>
      <c r="IS39" s="222"/>
      <c r="IT39" s="222"/>
      <c r="IU39" s="222"/>
      <c r="IV39" s="222"/>
      <c r="IW39" s="222"/>
      <c r="IX39" s="222"/>
      <c r="IY39" s="222"/>
      <c r="IZ39" s="222"/>
      <c r="JA39" s="222"/>
      <c r="JB39" s="222"/>
      <c r="JC39" s="222"/>
      <c r="JD39" s="222"/>
      <c r="JE39" s="222"/>
      <c r="JF39" s="222"/>
      <c r="JG39" s="222"/>
      <c r="JH39" s="222"/>
      <c r="JI39" s="222"/>
      <c r="JJ39" s="222"/>
      <c r="JK39" s="222"/>
      <c r="JL39" s="222"/>
      <c r="JM39" s="222"/>
      <c r="JN39" s="222"/>
      <c r="JO39" s="222"/>
      <c r="JP39" s="222"/>
      <c r="JQ39" s="222"/>
      <c r="JR39" s="222"/>
      <c r="JS39" s="222"/>
      <c r="JT39" s="222"/>
      <c r="JU39" s="222"/>
      <c r="JV39" s="222"/>
      <c r="JW39" s="222"/>
      <c r="JX39" s="222"/>
      <c r="JY39" s="222"/>
      <c r="JZ39" s="222"/>
      <c r="KA39" s="222"/>
      <c r="KB39" s="222"/>
      <c r="KC39" s="222"/>
      <c r="KD39" s="222"/>
      <c r="KE39" s="222"/>
      <c r="KF39" s="222"/>
      <c r="KG39" s="222"/>
      <c r="KH39" s="222"/>
      <c r="KI39" s="222"/>
      <c r="KJ39" s="222"/>
      <c r="KK39" s="222"/>
      <c r="KL39" s="222"/>
      <c r="KM39" s="222"/>
      <c r="KN39" s="222"/>
      <c r="KO39" s="222"/>
      <c r="KP39" s="222"/>
      <c r="KQ39" s="222"/>
      <c r="KR39" s="222"/>
      <c r="KS39" s="222"/>
      <c r="KT39" s="222"/>
      <c r="KU39" s="222"/>
      <c r="KV39" s="222"/>
      <c r="KW39" s="222"/>
      <c r="KX39" s="222"/>
      <c r="KY39" s="222"/>
      <c r="KZ39" s="222"/>
      <c r="LA39" s="222"/>
      <c r="LB39" s="222"/>
      <c r="LC39" s="222"/>
      <c r="LD39" s="222"/>
      <c r="LE39" s="222"/>
      <c r="LF39" s="222"/>
      <c r="LG39" s="222"/>
      <c r="LH39" s="222"/>
      <c r="LI39" s="222"/>
      <c r="LJ39" s="222"/>
      <c r="LK39" s="222"/>
      <c r="LL39" s="222"/>
      <c r="LM39" s="222"/>
      <c r="LN39" s="222"/>
      <c r="LO39" s="222"/>
      <c r="LP39" s="222"/>
      <c r="LQ39" s="222"/>
      <c r="LR39" s="222"/>
      <c r="LS39" s="222"/>
      <c r="LT39" s="222"/>
      <c r="LU39" s="222"/>
      <c r="LV39" s="222"/>
      <c r="LW39" s="222"/>
      <c r="LX39" s="222"/>
      <c r="LY39" s="222"/>
      <c r="LZ39" s="222"/>
      <c r="MA39" s="222"/>
      <c r="MB39" s="222"/>
      <c r="MC39" s="222"/>
      <c r="MD39" s="222"/>
      <c r="ME39" s="222"/>
      <c r="MF39" s="222"/>
      <c r="MG39" s="222"/>
      <c r="MH39" s="222"/>
      <c r="MI39" s="222"/>
      <c r="MJ39" s="222"/>
      <c r="MK39" s="222"/>
      <c r="ML39" s="222"/>
      <c r="MM39" s="222"/>
      <c r="MN39" s="222"/>
      <c r="MO39" s="222"/>
      <c r="MP39" s="222"/>
      <c r="MQ39" s="222"/>
      <c r="MR39" s="222"/>
      <c r="MS39" s="222"/>
      <c r="MT39" s="222"/>
      <c r="MU39" s="222"/>
      <c r="MV39" s="222"/>
      <c r="MW39" s="222"/>
      <c r="MX39" s="222"/>
      <c r="MY39" s="222"/>
      <c r="MZ39" s="222"/>
      <c r="NA39" s="222"/>
      <c r="NB39" s="222"/>
      <c r="NC39" s="222"/>
      <c r="ND39" s="222"/>
      <c r="NE39" s="222"/>
      <c r="NF39" s="222"/>
      <c r="NG39" s="222"/>
      <c r="NH39" s="222"/>
      <c r="NI39" s="222"/>
      <c r="NJ39" s="222"/>
      <c r="NK39" s="222"/>
      <c r="NL39" s="222"/>
      <c r="NM39" s="222"/>
      <c r="NN39" s="222"/>
      <c r="NO39" s="222"/>
      <c r="NP39" s="222"/>
      <c r="NQ39" s="222"/>
      <c r="NR39" s="222"/>
      <c r="NS39" s="222"/>
      <c r="NT39" s="222"/>
      <c r="NU39" s="222"/>
      <c r="NV39" s="222"/>
      <c r="NW39" s="222"/>
      <c r="NX39" s="222"/>
      <c r="NY39" s="222"/>
      <c r="NZ39" s="222"/>
      <c r="OA39" s="222"/>
      <c r="OB39" s="222"/>
      <c r="OC39" s="222"/>
      <c r="OD39" s="222"/>
      <c r="OE39" s="222"/>
      <c r="OF39" s="222"/>
      <c r="OG39" s="222"/>
      <c r="OH39" s="222"/>
      <c r="OI39" s="222"/>
      <c r="OJ39" s="222"/>
      <c r="OK39" s="222"/>
      <c r="OL39" s="222"/>
      <c r="OM39" s="222"/>
      <c r="ON39" s="222"/>
      <c r="OO39" s="222"/>
      <c r="OP39" s="222"/>
      <c r="OQ39" s="222"/>
      <c r="OR39" s="222"/>
      <c r="OS39" s="222"/>
      <c r="OT39" s="222"/>
      <c r="OU39" s="222"/>
      <c r="OV39" s="222"/>
      <c r="OW39" s="222"/>
      <c r="OX39" s="222"/>
      <c r="OY39" s="222"/>
      <c r="OZ39" s="222"/>
      <c r="PA39" s="222"/>
      <c r="PB39" s="222"/>
      <c r="PC39" s="222"/>
      <c r="PD39" s="222"/>
      <c r="PE39" s="222"/>
      <c r="PF39" s="222"/>
      <c r="PG39" s="222"/>
      <c r="PH39" s="222"/>
      <c r="PI39" s="222"/>
      <c r="PJ39" s="222"/>
      <c r="PK39" s="222"/>
      <c r="PL39" s="222"/>
      <c r="PM39" s="222"/>
      <c r="PN39" s="222"/>
      <c r="PO39" s="222"/>
      <c r="PP39" s="222"/>
      <c r="PQ39" s="222"/>
      <c r="PR39" s="222"/>
      <c r="PS39" s="222"/>
      <c r="PT39" s="222"/>
      <c r="PU39" s="222"/>
      <c r="PV39" s="222"/>
      <c r="PW39" s="222"/>
      <c r="PX39" s="222"/>
      <c r="PY39" s="222"/>
      <c r="PZ39" s="222"/>
      <c r="QA39" s="222"/>
      <c r="QB39" s="222"/>
      <c r="QC39" s="222"/>
      <c r="QD39" s="222"/>
      <c r="QE39" s="222"/>
      <c r="QF39" s="222"/>
      <c r="QG39" s="222"/>
      <c r="QH39" s="222"/>
      <c r="QI39" s="222"/>
      <c r="QJ39" s="222"/>
      <c r="QK39" s="222"/>
      <c r="QL39" s="222"/>
      <c r="QM39" s="222"/>
      <c r="QN39" s="222"/>
      <c r="QO39" s="222"/>
      <c r="QP39" s="222"/>
      <c r="QQ39" s="222"/>
      <c r="QR39" s="222"/>
      <c r="QS39" s="222"/>
      <c r="QT39" s="222"/>
      <c r="QU39" s="222"/>
      <c r="QV39" s="222"/>
      <c r="QW39" s="222"/>
      <c r="QX39" s="222"/>
      <c r="QY39" s="222"/>
      <c r="QZ39" s="222"/>
      <c r="RA39" s="222"/>
      <c r="RB39" s="222"/>
      <c r="RC39" s="222"/>
      <c r="RD39" s="222"/>
      <c r="RE39" s="222"/>
      <c r="RF39" s="222"/>
      <c r="RG39" s="222"/>
      <c r="RH39" s="222"/>
      <c r="RI39" s="222"/>
      <c r="RJ39" s="222"/>
      <c r="RK39" s="222"/>
      <c r="RL39" s="222"/>
      <c r="RM39" s="222"/>
      <c r="RN39" s="222"/>
      <c r="RO39" s="222"/>
      <c r="RP39" s="222"/>
      <c r="RQ39" s="222"/>
      <c r="RR39" s="222"/>
      <c r="RS39" s="222"/>
      <c r="RT39" s="222"/>
      <c r="RU39" s="222"/>
      <c r="RV39" s="222"/>
      <c r="RW39" s="222"/>
      <c r="RX39" s="222"/>
      <c r="RY39" s="222"/>
      <c r="RZ39" s="222"/>
      <c r="SA39" s="222"/>
      <c r="SB39" s="222"/>
      <c r="SC39" s="222"/>
      <c r="SD39" s="222"/>
      <c r="SE39" s="222"/>
      <c r="SF39" s="222"/>
      <c r="SG39" s="222"/>
      <c r="SH39" s="222"/>
      <c r="SI39" s="222"/>
      <c r="SJ39" s="222"/>
      <c r="SK39" s="222"/>
      <c r="SL39" s="222"/>
      <c r="SM39" s="222"/>
      <c r="SN39" s="222"/>
      <c r="SO39" s="222"/>
      <c r="SP39" s="222"/>
      <c r="SQ39" s="222"/>
      <c r="SR39" s="222"/>
      <c r="SS39" s="222"/>
      <c r="ST39" s="222"/>
      <c r="SU39" s="222"/>
      <c r="SV39" s="222"/>
      <c r="SW39" s="222"/>
      <c r="SX39" s="222"/>
      <c r="SY39" s="222"/>
      <c r="SZ39" s="222"/>
      <c r="TA39" s="222"/>
      <c r="TB39" s="222"/>
      <c r="TC39" s="222"/>
      <c r="TD39" s="222"/>
      <c r="TE39" s="222"/>
      <c r="TF39" s="222"/>
      <c r="TG39" s="222"/>
      <c r="TH39" s="222"/>
      <c r="TI39" s="222"/>
      <c r="TJ39" s="222"/>
      <c r="TK39" s="222"/>
      <c r="TL39" s="222"/>
      <c r="TM39" s="222"/>
      <c r="TN39" s="222"/>
      <c r="TO39" s="222"/>
      <c r="TP39" s="222"/>
      <c r="TQ39" s="222"/>
      <c r="TR39" s="222"/>
      <c r="TS39" s="222"/>
      <c r="TT39" s="222"/>
      <c r="TU39" s="222"/>
      <c r="TV39" s="222"/>
      <c r="TW39" s="222"/>
      <c r="TX39" s="222"/>
      <c r="TY39" s="222"/>
      <c r="TZ39" s="222"/>
      <c r="UA39" s="222"/>
      <c r="UB39" s="222"/>
      <c r="UC39" s="222"/>
      <c r="UD39" s="222"/>
      <c r="UE39" s="222"/>
      <c r="UF39" s="222"/>
      <c r="UG39" s="222"/>
      <c r="UH39" s="222"/>
      <c r="UI39" s="222"/>
      <c r="UJ39" s="222"/>
      <c r="UK39" s="222"/>
      <c r="UL39" s="222"/>
      <c r="UM39" s="222"/>
      <c r="UN39" s="222"/>
      <c r="UO39" s="222"/>
      <c r="UP39" s="222"/>
      <c r="UQ39" s="222"/>
      <c r="UR39" s="222"/>
      <c r="US39" s="222"/>
      <c r="UT39" s="222"/>
      <c r="UU39" s="222"/>
      <c r="UV39" s="222"/>
      <c r="UW39" s="222"/>
      <c r="UX39" s="222"/>
      <c r="UY39" s="222"/>
      <c r="UZ39" s="222"/>
      <c r="VA39" s="222"/>
      <c r="VB39" s="222"/>
      <c r="VC39" s="222"/>
      <c r="VD39" s="222"/>
      <c r="VE39" s="222"/>
      <c r="VF39" s="222"/>
      <c r="VG39" s="222"/>
      <c r="VH39" s="222"/>
      <c r="VI39" s="222"/>
      <c r="VJ39" s="222"/>
      <c r="VK39" s="222"/>
      <c r="VL39" s="222"/>
      <c r="VM39" s="222"/>
      <c r="VN39" s="222"/>
      <c r="VO39" s="222"/>
      <c r="VP39" s="222"/>
      <c r="VQ39" s="222"/>
      <c r="VR39" s="222"/>
      <c r="VS39" s="222"/>
      <c r="VT39" s="222"/>
      <c r="VU39" s="222"/>
      <c r="VV39" s="222"/>
      <c r="VW39" s="222"/>
      <c r="VX39" s="222"/>
      <c r="VY39" s="222"/>
      <c r="VZ39" s="222"/>
      <c r="WA39" s="222"/>
      <c r="WB39" s="222"/>
      <c r="WC39" s="222"/>
      <c r="WD39" s="222"/>
      <c r="WE39" s="222"/>
      <c r="WF39" s="222"/>
      <c r="WG39" s="222"/>
      <c r="WH39" s="222"/>
      <c r="WI39" s="222"/>
      <c r="WJ39" s="222"/>
      <c r="WK39" s="222"/>
      <c r="WL39" s="222"/>
      <c r="WM39" s="222"/>
      <c r="WN39" s="222"/>
      <c r="WO39" s="222"/>
      <c r="WP39" s="222"/>
      <c r="WQ39" s="222"/>
      <c r="WR39" s="222"/>
      <c r="WS39" s="222"/>
      <c r="WT39" s="222"/>
      <c r="WU39" s="222"/>
      <c r="WV39" s="222"/>
      <c r="WW39" s="222"/>
      <c r="WX39" s="222"/>
      <c r="WY39" s="222"/>
      <c r="WZ39" s="222"/>
      <c r="XA39" s="222"/>
      <c r="XB39" s="222"/>
      <c r="XC39" s="222"/>
      <c r="XD39" s="222"/>
      <c r="XE39" s="222"/>
      <c r="XF39" s="222"/>
      <c r="XG39" s="222"/>
      <c r="XH39" s="222"/>
      <c r="XI39" s="222"/>
      <c r="XJ39" s="222"/>
      <c r="XK39" s="222"/>
      <c r="XL39" s="222"/>
      <c r="XM39" s="222"/>
      <c r="XN39" s="222"/>
      <c r="XO39" s="222"/>
      <c r="XP39" s="222"/>
      <c r="XQ39" s="222"/>
      <c r="XR39" s="222"/>
      <c r="XS39" s="222"/>
      <c r="XT39" s="222"/>
      <c r="XU39" s="222"/>
      <c r="XV39" s="222"/>
      <c r="XW39" s="222"/>
      <c r="XX39" s="222"/>
      <c r="XY39" s="222"/>
      <c r="XZ39" s="222"/>
      <c r="YA39" s="222"/>
      <c r="YB39" s="222"/>
      <c r="YC39" s="222"/>
      <c r="YD39" s="222"/>
      <c r="YE39" s="222"/>
      <c r="YF39" s="222"/>
      <c r="YG39" s="222"/>
      <c r="YH39" s="222"/>
      <c r="YI39" s="222"/>
      <c r="YJ39" s="222"/>
      <c r="YK39" s="222"/>
      <c r="YL39" s="222"/>
      <c r="YM39" s="222"/>
      <c r="YN39" s="222"/>
      <c r="YO39" s="222"/>
      <c r="YP39" s="222"/>
      <c r="YQ39" s="222"/>
      <c r="YR39" s="222"/>
      <c r="YS39" s="222"/>
      <c r="YT39" s="222"/>
      <c r="YU39" s="222"/>
      <c r="YV39" s="222"/>
      <c r="YW39" s="222"/>
      <c r="YX39" s="222"/>
      <c r="YY39" s="222"/>
      <c r="YZ39" s="222"/>
      <c r="ZA39" s="222"/>
      <c r="ZB39" s="222"/>
      <c r="ZC39" s="222"/>
      <c r="ZD39" s="222"/>
      <c r="ZE39" s="222"/>
      <c r="ZF39" s="222"/>
      <c r="ZG39" s="222"/>
      <c r="ZH39" s="222"/>
      <c r="ZI39" s="222"/>
      <c r="ZJ39" s="222"/>
      <c r="ZK39" s="222"/>
      <c r="ZL39" s="222"/>
      <c r="ZM39" s="222"/>
      <c r="ZN39" s="222"/>
      <c r="ZO39" s="222"/>
      <c r="ZP39" s="222"/>
      <c r="ZQ39" s="222"/>
      <c r="ZR39" s="222"/>
      <c r="ZS39" s="222"/>
      <c r="ZT39" s="222"/>
      <c r="ZU39" s="222"/>
      <c r="ZV39" s="222"/>
      <c r="ZW39" s="222"/>
      <c r="ZX39" s="222"/>
      <c r="ZY39" s="222"/>
      <c r="ZZ39" s="222"/>
      <c r="AAA39" s="222"/>
      <c r="AAB39" s="222"/>
      <c r="AAC39" s="222"/>
      <c r="AAD39" s="222"/>
      <c r="AAE39" s="222"/>
      <c r="AAF39" s="222"/>
      <c r="AAG39" s="222"/>
      <c r="AAH39" s="222"/>
      <c r="AAI39" s="222"/>
      <c r="AAJ39" s="222"/>
      <c r="AAK39" s="222"/>
      <c r="AAL39" s="222"/>
      <c r="AAM39" s="222"/>
      <c r="AAN39" s="222"/>
      <c r="AAO39" s="222"/>
      <c r="AAP39" s="222"/>
      <c r="AAQ39" s="222"/>
      <c r="AAR39" s="222"/>
      <c r="AAS39" s="222"/>
      <c r="AAT39" s="222"/>
      <c r="AAU39" s="222"/>
      <c r="AAV39" s="222"/>
      <c r="AAW39" s="222"/>
      <c r="AAX39" s="222"/>
      <c r="AAY39" s="222"/>
      <c r="AAZ39" s="222"/>
      <c r="ABA39" s="222"/>
      <c r="ABB39" s="222"/>
      <c r="ABC39" s="222"/>
      <c r="ABD39" s="222"/>
      <c r="ABE39" s="222"/>
      <c r="ABF39" s="222"/>
      <c r="ABG39" s="222"/>
      <c r="ABH39" s="222"/>
      <c r="ABI39" s="222"/>
      <c r="ABJ39" s="222"/>
      <c r="ABK39" s="222"/>
      <c r="ABL39" s="222"/>
      <c r="ABM39" s="222"/>
      <c r="ABN39" s="222"/>
      <c r="ABO39" s="222"/>
      <c r="ABP39" s="222"/>
      <c r="ABQ39" s="222"/>
      <c r="ABR39" s="222"/>
      <c r="ABS39" s="222"/>
      <c r="ABT39" s="222"/>
      <c r="ABU39" s="222"/>
      <c r="ABV39" s="222"/>
      <c r="ABW39" s="222"/>
      <c r="ABX39" s="222"/>
      <c r="ABY39" s="222"/>
      <c r="ABZ39" s="222"/>
      <c r="ACA39" s="222"/>
      <c r="ACB39" s="222"/>
      <c r="ACC39" s="222"/>
      <c r="ACD39" s="222"/>
      <c r="ACE39" s="222"/>
      <c r="ACF39" s="222"/>
      <c r="ACG39" s="222"/>
      <c r="ACH39" s="222"/>
      <c r="ACI39" s="222"/>
      <c r="ACJ39" s="222"/>
      <c r="ACK39" s="222"/>
      <c r="ACL39" s="222"/>
      <c r="ACM39" s="222"/>
      <c r="ACN39" s="222"/>
      <c r="ACO39" s="222"/>
      <c r="ACP39" s="222"/>
      <c r="ACQ39" s="222"/>
      <c r="ACR39" s="222"/>
      <c r="ACS39" s="222"/>
      <c r="ACT39" s="222"/>
      <c r="ACU39" s="222"/>
      <c r="ACV39" s="222"/>
      <c r="ACW39" s="222"/>
      <c r="ACX39" s="222"/>
      <c r="ACY39" s="222"/>
      <c r="ACZ39" s="222"/>
      <c r="ADA39" s="222"/>
      <c r="ADB39" s="222"/>
      <c r="ADC39" s="222"/>
      <c r="ADD39" s="222"/>
      <c r="ADE39" s="222"/>
      <c r="ADF39" s="222"/>
      <c r="ADG39" s="222"/>
      <c r="ADH39" s="222"/>
      <c r="ADI39" s="222"/>
      <c r="ADJ39" s="222"/>
      <c r="ADK39" s="222"/>
      <c r="ADL39" s="222"/>
      <c r="ADM39" s="222"/>
      <c r="ADN39" s="222"/>
      <c r="ADO39" s="222"/>
      <c r="ADP39" s="222"/>
      <c r="ADQ39" s="222"/>
      <c r="ADR39" s="222"/>
      <c r="ADS39" s="222"/>
      <c r="ADT39" s="222"/>
      <c r="ADU39" s="222"/>
      <c r="ADV39" s="222"/>
      <c r="ADW39" s="222"/>
      <c r="ADX39" s="222"/>
      <c r="ADY39" s="222"/>
      <c r="ADZ39" s="222"/>
      <c r="AEA39" s="222"/>
      <c r="AEB39" s="222"/>
      <c r="AEC39" s="222"/>
      <c r="AED39" s="222"/>
      <c r="AEE39" s="222"/>
      <c r="AEF39" s="222"/>
      <c r="AEG39" s="222"/>
      <c r="AEH39" s="222"/>
      <c r="AEI39" s="222"/>
      <c r="AEJ39" s="222"/>
      <c r="AEK39" s="222"/>
      <c r="AEL39" s="222"/>
      <c r="AEM39" s="222"/>
      <c r="AEN39" s="222"/>
      <c r="AEO39" s="222"/>
      <c r="AEP39" s="222"/>
      <c r="AEQ39" s="222"/>
      <c r="AER39" s="222"/>
      <c r="AES39" s="222"/>
      <c r="AET39" s="222"/>
      <c r="AEU39" s="222"/>
      <c r="AEV39" s="222"/>
      <c r="AEW39" s="222"/>
      <c r="AEX39" s="222"/>
      <c r="AEY39" s="222"/>
      <c r="AEZ39" s="222"/>
      <c r="AFA39" s="222"/>
      <c r="AFB39" s="222"/>
      <c r="AFC39" s="222"/>
      <c r="AFD39" s="222"/>
      <c r="AFE39" s="222"/>
      <c r="AFF39" s="222"/>
      <c r="AFG39" s="222"/>
      <c r="AFH39" s="222"/>
      <c r="AFI39" s="222"/>
      <c r="AFJ39" s="222"/>
      <c r="AFK39" s="222"/>
      <c r="AFL39" s="222"/>
      <c r="AFM39" s="222"/>
      <c r="AFN39" s="222"/>
      <c r="AFO39" s="222"/>
      <c r="AFP39" s="222"/>
      <c r="AFQ39" s="222"/>
      <c r="AFR39" s="222"/>
      <c r="AFS39" s="222"/>
      <c r="AFT39" s="222"/>
      <c r="AFU39" s="222"/>
      <c r="AFV39" s="222"/>
      <c r="AFW39" s="222"/>
      <c r="AFX39" s="222"/>
      <c r="AFY39" s="222"/>
      <c r="AFZ39" s="222"/>
      <c r="AGA39" s="222"/>
      <c r="AGB39" s="222"/>
      <c r="AGC39" s="222"/>
      <c r="AGD39" s="222"/>
      <c r="AGE39" s="222"/>
      <c r="AGF39" s="222"/>
      <c r="AGG39" s="222"/>
      <c r="AGH39" s="222"/>
      <c r="AGI39" s="222"/>
      <c r="AGJ39" s="222"/>
      <c r="AGK39" s="222"/>
      <c r="AGL39" s="222"/>
      <c r="AGM39" s="222"/>
      <c r="AGN39" s="222"/>
      <c r="AGO39" s="222"/>
      <c r="AGP39" s="222"/>
      <c r="AGQ39" s="222"/>
      <c r="AGR39" s="222"/>
      <c r="AGS39" s="222"/>
      <c r="AGT39" s="222"/>
      <c r="AGU39" s="222"/>
      <c r="AGV39" s="222"/>
      <c r="AGW39" s="222"/>
      <c r="AGX39" s="222"/>
      <c r="AGY39" s="222"/>
      <c r="AGZ39" s="222"/>
      <c r="AHA39" s="222"/>
      <c r="AHB39" s="222"/>
      <c r="AHC39" s="222"/>
      <c r="AHD39" s="222"/>
      <c r="AHE39" s="222"/>
      <c r="AHF39" s="222"/>
      <c r="AHG39" s="222"/>
      <c r="AHH39" s="222"/>
      <c r="AHI39" s="222"/>
      <c r="AHJ39" s="222"/>
      <c r="AHK39" s="222"/>
      <c r="AHL39" s="222"/>
      <c r="AHM39" s="222"/>
      <c r="AHN39" s="222"/>
      <c r="AHO39" s="222"/>
      <c r="AHP39" s="222"/>
      <c r="AHQ39" s="222"/>
      <c r="AHR39" s="222"/>
      <c r="AHS39" s="222"/>
      <c r="AHT39" s="222"/>
      <c r="AHU39" s="222"/>
      <c r="AHV39" s="222"/>
      <c r="AHW39" s="222"/>
      <c r="AHX39" s="222"/>
      <c r="AHY39" s="222"/>
      <c r="AHZ39" s="222"/>
      <c r="AIA39" s="222"/>
      <c r="AIB39" s="222"/>
      <c r="AIC39" s="222"/>
      <c r="AID39" s="222"/>
      <c r="AIE39" s="222"/>
      <c r="AIF39" s="222"/>
      <c r="AIG39" s="222"/>
      <c r="AIH39" s="222"/>
      <c r="AII39" s="222"/>
      <c r="AIJ39" s="222"/>
      <c r="AIK39" s="222"/>
      <c r="AIL39" s="222"/>
      <c r="AIM39" s="222"/>
      <c r="AIN39" s="222"/>
      <c r="AIO39" s="222"/>
      <c r="AIP39" s="222"/>
      <c r="AIQ39" s="222"/>
      <c r="AIR39" s="222"/>
      <c r="AIS39" s="222"/>
      <c r="AIT39" s="222"/>
      <c r="AIU39" s="222"/>
      <c r="AIV39" s="222"/>
      <c r="AIW39" s="222"/>
      <c r="AIX39" s="222"/>
      <c r="AIY39" s="222"/>
      <c r="AIZ39" s="222"/>
      <c r="AJA39" s="222"/>
      <c r="AJB39" s="222"/>
      <c r="AJC39" s="222"/>
      <c r="AJD39" s="222"/>
      <c r="AJE39" s="222"/>
      <c r="AJF39" s="222"/>
      <c r="AJG39" s="222"/>
      <c r="AJH39" s="222"/>
      <c r="AJI39" s="222"/>
      <c r="AJJ39" s="222"/>
      <c r="AJK39" s="222"/>
      <c r="AJL39" s="222"/>
      <c r="AJM39" s="222"/>
      <c r="AJN39" s="222"/>
      <c r="AJO39" s="222"/>
      <c r="AJP39" s="222"/>
      <c r="AJQ39" s="222"/>
      <c r="AJR39" s="222"/>
      <c r="AJS39" s="222"/>
      <c r="AJT39" s="222"/>
      <c r="AJU39" s="222"/>
      <c r="AJV39" s="222"/>
      <c r="AJW39" s="222"/>
      <c r="AJX39" s="222"/>
      <c r="AJY39" s="222"/>
      <c r="AJZ39" s="222"/>
      <c r="AKA39" s="222"/>
      <c r="AKB39" s="222"/>
      <c r="AKC39" s="222"/>
      <c r="AKD39" s="222"/>
      <c r="AKE39" s="222"/>
      <c r="AKF39" s="222"/>
      <c r="AKG39" s="222"/>
      <c r="AKH39" s="222"/>
      <c r="AKI39" s="222"/>
      <c r="AKJ39" s="222"/>
      <c r="AKK39" s="222"/>
      <c r="AKL39" s="222"/>
      <c r="AKM39" s="222"/>
      <c r="AKN39" s="222"/>
      <c r="AKO39" s="222"/>
      <c r="AKP39" s="222"/>
      <c r="AKQ39" s="222"/>
      <c r="AKR39" s="222"/>
      <c r="AKS39" s="222"/>
      <c r="AKT39" s="222"/>
      <c r="AKU39" s="222"/>
      <c r="AKV39" s="222"/>
      <c r="AKW39" s="222"/>
      <c r="AKX39" s="222"/>
      <c r="AKY39" s="222"/>
      <c r="AKZ39" s="222"/>
      <c r="ALA39" s="222"/>
      <c r="ALB39" s="222"/>
      <c r="ALC39" s="222"/>
      <c r="ALD39" s="222"/>
      <c r="ALE39" s="222"/>
      <c r="ALF39" s="222"/>
      <c r="ALG39" s="222"/>
      <c r="ALH39" s="222"/>
      <c r="ALI39" s="222"/>
      <c r="ALJ39" s="222"/>
      <c r="ALK39" s="222"/>
      <c r="ALL39" s="222"/>
      <c r="ALM39" s="222"/>
      <c r="ALN39" s="222"/>
      <c r="ALO39" s="222"/>
      <c r="ALP39" s="222"/>
      <c r="ALQ39" s="222"/>
      <c r="ALR39" s="222"/>
      <c r="ALS39" s="222"/>
      <c r="ALT39" s="222"/>
      <c r="ALU39" s="222"/>
      <c r="ALV39" s="222"/>
      <c r="ALW39" s="222"/>
      <c r="ALX39" s="222"/>
      <c r="ALY39" s="222"/>
      <c r="ALZ39" s="222"/>
      <c r="AMA39" s="222"/>
      <c r="AMB39" s="222"/>
      <c r="AMC39" s="222"/>
      <c r="AMD39" s="222"/>
      <c r="AME39" s="222"/>
      <c r="AMF39" s="222"/>
      <c r="AMG39" s="222"/>
      <c r="AMH39" s="222"/>
      <c r="AMI39" s="222"/>
      <c r="AMJ39" s="222"/>
      <c r="AMK39" s="222"/>
      <c r="AML39" s="222"/>
      <c r="AMM39" s="222"/>
      <c r="AMN39" s="222"/>
      <c r="AMO39" s="222"/>
      <c r="AMP39" s="222"/>
      <c r="AMQ39" s="222"/>
      <c r="AMR39" s="222"/>
      <c r="AMS39" s="222"/>
      <c r="AMT39" s="222"/>
      <c r="AMU39" s="222"/>
      <c r="AMV39" s="222"/>
      <c r="AMW39" s="222"/>
      <c r="AMX39" s="222"/>
      <c r="AMY39" s="222"/>
      <c r="AMZ39" s="222"/>
      <c r="ANA39" s="222"/>
      <c r="ANB39" s="222"/>
      <c r="ANC39" s="222"/>
      <c r="AND39" s="222"/>
      <c r="ANE39" s="222"/>
      <c r="ANF39" s="222"/>
      <c r="ANG39" s="222"/>
      <c r="ANH39" s="222"/>
      <c r="ANI39" s="222"/>
      <c r="ANJ39" s="222"/>
      <c r="ANK39" s="222"/>
      <c r="ANL39" s="222"/>
      <c r="ANM39" s="222"/>
      <c r="ANN39" s="222"/>
      <c r="ANO39" s="222"/>
      <c r="ANP39" s="222"/>
      <c r="ANQ39" s="222"/>
      <c r="ANR39" s="222"/>
      <c r="ANS39" s="222"/>
      <c r="ANT39" s="222"/>
      <c r="ANU39" s="222"/>
      <c r="ANV39" s="222"/>
      <c r="ANW39" s="222"/>
      <c r="ANX39" s="222"/>
      <c r="ANY39" s="222"/>
      <c r="ANZ39" s="222"/>
      <c r="AOA39" s="222"/>
      <c r="AOB39" s="222"/>
      <c r="AOC39" s="222"/>
      <c r="AOD39" s="222"/>
      <c r="AOE39" s="222"/>
      <c r="AOF39" s="222"/>
      <c r="AOG39" s="222"/>
      <c r="AOH39" s="222"/>
      <c r="AOI39" s="222"/>
      <c r="AOJ39" s="222"/>
      <c r="AOK39" s="222"/>
      <c r="AOL39" s="222"/>
      <c r="AOM39" s="222"/>
      <c r="AON39" s="222"/>
      <c r="AOO39" s="222"/>
      <c r="AOP39" s="222"/>
      <c r="AOQ39" s="222"/>
      <c r="AOR39" s="222"/>
      <c r="AOS39" s="222"/>
      <c r="AOT39" s="222"/>
      <c r="AOU39" s="222"/>
      <c r="AOV39" s="222"/>
      <c r="AOW39" s="222"/>
      <c r="AOX39" s="222"/>
      <c r="AOY39" s="222"/>
      <c r="AOZ39" s="222"/>
      <c r="APA39" s="222"/>
      <c r="APB39" s="222"/>
      <c r="APC39" s="222"/>
      <c r="APD39" s="222"/>
      <c r="APE39" s="222"/>
      <c r="APF39" s="222"/>
      <c r="APG39" s="222"/>
      <c r="APH39" s="222"/>
      <c r="API39" s="222"/>
      <c r="APJ39" s="222"/>
      <c r="APK39" s="222"/>
      <c r="APL39" s="222"/>
      <c r="APM39" s="222"/>
      <c r="APN39" s="222"/>
      <c r="APO39" s="222"/>
      <c r="APP39" s="222"/>
      <c r="APQ39" s="222"/>
      <c r="APR39" s="222"/>
      <c r="APS39" s="222"/>
      <c r="APT39" s="222"/>
      <c r="APU39" s="222"/>
      <c r="APV39" s="222"/>
      <c r="APW39" s="222"/>
      <c r="APX39" s="222"/>
      <c r="APY39" s="222"/>
      <c r="APZ39" s="222"/>
      <c r="AQA39" s="222"/>
      <c r="AQB39" s="222"/>
      <c r="AQC39" s="222"/>
      <c r="AQD39" s="222"/>
      <c r="AQE39" s="222"/>
      <c r="AQF39" s="222"/>
      <c r="AQG39" s="222"/>
      <c r="AQH39" s="222"/>
      <c r="AQI39" s="222"/>
      <c r="AQJ39" s="222"/>
      <c r="AQK39" s="222"/>
      <c r="AQL39" s="222"/>
      <c r="AQM39" s="222"/>
      <c r="AQN39" s="222"/>
      <c r="AQO39" s="222"/>
      <c r="AQP39" s="222"/>
      <c r="AQQ39" s="222"/>
      <c r="AQR39" s="222"/>
      <c r="AQS39" s="222"/>
      <c r="AQT39" s="222"/>
      <c r="AQU39" s="222"/>
      <c r="AQV39" s="222"/>
      <c r="AQW39" s="222"/>
      <c r="AQX39" s="222"/>
      <c r="AQY39" s="222"/>
      <c r="AQZ39" s="222"/>
      <c r="ARA39" s="222"/>
      <c r="ARB39" s="222"/>
      <c r="ARC39" s="222"/>
      <c r="ARD39" s="222"/>
      <c r="ARE39" s="222"/>
      <c r="ARF39" s="222"/>
      <c r="ARG39" s="222"/>
      <c r="ARH39" s="222"/>
      <c r="ARI39" s="222"/>
      <c r="ARJ39" s="222"/>
      <c r="ARK39" s="222"/>
      <c r="ARL39" s="222"/>
      <c r="ARM39" s="222"/>
      <c r="ARN39" s="222"/>
      <c r="ARO39" s="222"/>
      <c r="ARP39" s="222"/>
      <c r="ARQ39" s="222"/>
      <c r="ARR39" s="222"/>
      <c r="ARS39" s="222"/>
      <c r="ART39" s="222"/>
      <c r="ARU39" s="222"/>
      <c r="ARV39" s="222"/>
      <c r="ARW39" s="222"/>
      <c r="ARX39" s="222"/>
      <c r="ARY39" s="222"/>
      <c r="ARZ39" s="222"/>
      <c r="ASA39" s="222"/>
      <c r="ASB39" s="222"/>
      <c r="ASC39" s="222"/>
      <c r="ASD39" s="222"/>
      <c r="ASE39" s="222"/>
      <c r="ASF39" s="222"/>
      <c r="ASG39" s="222"/>
      <c r="ASH39" s="222"/>
      <c r="ASI39" s="222"/>
      <c r="ASJ39" s="222"/>
      <c r="ASK39" s="222"/>
      <c r="ASL39" s="222"/>
      <c r="ASM39" s="222"/>
      <c r="ASN39" s="222"/>
      <c r="ASO39" s="222"/>
      <c r="ASP39" s="222"/>
      <c r="ASQ39" s="222"/>
      <c r="ASR39" s="222"/>
      <c r="ASS39" s="222"/>
      <c r="AST39" s="222"/>
      <c r="ASU39" s="222"/>
      <c r="ASV39" s="222"/>
      <c r="ASW39" s="222"/>
      <c r="ASX39" s="222"/>
      <c r="ASY39" s="222"/>
      <c r="ASZ39" s="222"/>
      <c r="ATA39" s="222"/>
      <c r="ATB39" s="222"/>
      <c r="ATC39" s="222"/>
      <c r="ATD39" s="222"/>
      <c r="ATE39" s="222"/>
      <c r="ATF39" s="222"/>
      <c r="ATG39" s="222"/>
      <c r="ATH39" s="222"/>
      <c r="ATI39" s="222"/>
      <c r="ATJ39" s="222"/>
      <c r="ATK39" s="222"/>
      <c r="ATL39" s="222"/>
      <c r="ATM39" s="222"/>
      <c r="ATN39" s="222"/>
      <c r="ATO39" s="222"/>
      <c r="ATP39" s="222"/>
      <c r="ATQ39" s="222"/>
      <c r="ATR39" s="222"/>
      <c r="ATS39" s="222"/>
      <c r="ATT39" s="222"/>
      <c r="ATU39" s="222"/>
      <c r="ATV39" s="222"/>
      <c r="ATW39" s="222"/>
      <c r="ATX39" s="222"/>
      <c r="ATY39" s="222"/>
      <c r="ATZ39" s="222"/>
      <c r="AUA39" s="222"/>
      <c r="AUB39" s="222"/>
      <c r="AUC39" s="222"/>
      <c r="AUD39" s="222"/>
      <c r="AUE39" s="222"/>
      <c r="AUF39" s="222"/>
      <c r="AUG39" s="222"/>
      <c r="AUH39" s="222"/>
      <c r="AUI39" s="222"/>
      <c r="AUJ39" s="222"/>
      <c r="AUK39" s="222"/>
      <c r="AUL39" s="222"/>
      <c r="AUM39" s="222"/>
      <c r="AUN39" s="222"/>
      <c r="AUO39" s="222"/>
      <c r="AUP39" s="222"/>
      <c r="AUQ39" s="222"/>
      <c r="AUR39" s="222"/>
      <c r="AUS39" s="222"/>
      <c r="AUT39" s="222"/>
      <c r="AUU39" s="222"/>
      <c r="AUV39" s="222"/>
      <c r="AUW39" s="222"/>
      <c r="AUX39" s="222"/>
      <c r="AUY39" s="222"/>
      <c r="AUZ39" s="222"/>
      <c r="AVA39" s="222"/>
      <c r="AVB39" s="222"/>
      <c r="AVC39" s="222"/>
      <c r="AVD39" s="222"/>
      <c r="AVE39" s="222"/>
      <c r="AVF39" s="222"/>
      <c r="AVG39" s="222"/>
      <c r="AVH39" s="222"/>
      <c r="AVI39" s="222"/>
      <c r="AVJ39" s="222"/>
      <c r="AVK39" s="222"/>
      <c r="AVL39" s="222"/>
      <c r="AVM39" s="222"/>
      <c r="AVN39" s="222"/>
      <c r="AVO39" s="222"/>
      <c r="AVP39" s="222"/>
      <c r="AVQ39" s="222"/>
      <c r="AVR39" s="222"/>
      <c r="AVS39" s="222"/>
      <c r="AVT39" s="222"/>
      <c r="AVU39" s="222"/>
      <c r="AVV39" s="222"/>
      <c r="AVW39" s="222"/>
      <c r="AVX39" s="222"/>
      <c r="AVY39" s="222"/>
      <c r="AVZ39" s="222"/>
      <c r="AWA39" s="222"/>
      <c r="AWB39" s="222"/>
      <c r="AWC39" s="222"/>
      <c r="AWD39" s="222"/>
      <c r="AWE39" s="222"/>
      <c r="AWF39" s="222"/>
      <c r="AWG39" s="222"/>
      <c r="AWH39" s="222"/>
      <c r="AWI39" s="222"/>
      <c r="AWJ39" s="222"/>
      <c r="AWK39" s="222"/>
      <c r="AWL39" s="222"/>
      <c r="AWM39" s="222"/>
      <c r="AWN39" s="222"/>
      <c r="AWO39" s="222"/>
      <c r="AWP39" s="222"/>
      <c r="AWQ39" s="222"/>
      <c r="AWR39" s="222"/>
      <c r="AWS39" s="222"/>
      <c r="AWT39" s="222"/>
      <c r="AWU39" s="222"/>
      <c r="AWV39" s="222"/>
      <c r="AWW39" s="222"/>
      <c r="AWX39" s="222"/>
      <c r="AWY39" s="222"/>
      <c r="AWZ39" s="222"/>
      <c r="AXA39" s="222"/>
      <c r="AXB39" s="222"/>
      <c r="AXC39" s="222"/>
      <c r="AXD39" s="222"/>
      <c r="AXE39" s="222"/>
      <c r="AXF39" s="222"/>
      <c r="AXG39" s="222"/>
      <c r="AXH39" s="222"/>
      <c r="AXI39" s="222"/>
      <c r="AXJ39" s="222"/>
      <c r="AXK39" s="222"/>
      <c r="AXL39" s="222"/>
      <c r="AXM39" s="222"/>
      <c r="AXN39" s="222"/>
      <c r="AXO39" s="222"/>
      <c r="AXP39" s="222"/>
      <c r="AXQ39" s="222"/>
      <c r="AXR39" s="222"/>
      <c r="AXS39" s="222"/>
      <c r="AXT39" s="222"/>
      <c r="AXU39" s="222"/>
      <c r="AXV39" s="222"/>
      <c r="AXW39" s="222"/>
      <c r="AXX39" s="222"/>
      <c r="AXY39" s="222"/>
      <c r="AXZ39" s="222"/>
      <c r="AYA39" s="222"/>
      <c r="AYB39" s="222"/>
      <c r="AYC39" s="222"/>
      <c r="AYD39" s="222"/>
      <c r="AYE39" s="222"/>
      <c r="AYF39" s="222"/>
      <c r="AYG39" s="222"/>
      <c r="AYH39" s="222"/>
      <c r="AYI39" s="222"/>
      <c r="AYJ39" s="222"/>
      <c r="AYK39" s="222"/>
      <c r="AYL39" s="222"/>
      <c r="AYM39" s="222"/>
      <c r="AYN39" s="222"/>
      <c r="AYO39" s="222"/>
      <c r="AYP39" s="222"/>
      <c r="AYQ39" s="222"/>
      <c r="AYR39" s="222"/>
      <c r="AYS39" s="222"/>
      <c r="AYT39" s="222"/>
      <c r="AYU39" s="222"/>
      <c r="AYV39" s="222"/>
      <c r="AYW39" s="222"/>
      <c r="AYX39" s="222"/>
      <c r="AYY39" s="222"/>
      <c r="AYZ39" s="222"/>
      <c r="AZA39" s="222"/>
      <c r="AZB39" s="222"/>
      <c r="AZC39" s="222"/>
      <c r="AZD39" s="222"/>
      <c r="AZE39" s="222"/>
      <c r="AZF39" s="222"/>
      <c r="AZG39" s="222"/>
      <c r="AZH39" s="222"/>
      <c r="AZI39" s="222"/>
      <c r="AZJ39" s="222"/>
      <c r="AZK39" s="222"/>
      <c r="AZL39" s="222"/>
      <c r="AZM39" s="222"/>
      <c r="AZN39" s="222"/>
      <c r="AZO39" s="222"/>
      <c r="AZP39" s="222"/>
      <c r="AZQ39" s="222"/>
      <c r="AZR39" s="222"/>
      <c r="AZS39" s="222"/>
      <c r="AZT39" s="222"/>
      <c r="AZU39" s="222"/>
      <c r="AZV39" s="222"/>
      <c r="AZW39" s="222"/>
      <c r="AZX39" s="222"/>
      <c r="AZY39" s="222"/>
      <c r="AZZ39" s="222"/>
      <c r="BAA39" s="222"/>
      <c r="BAB39" s="222"/>
      <c r="BAC39" s="222"/>
      <c r="BAD39" s="222"/>
      <c r="BAE39" s="222"/>
      <c r="BAF39" s="222"/>
      <c r="BAG39" s="222"/>
      <c r="BAH39" s="222"/>
      <c r="BAI39" s="222"/>
      <c r="BAJ39" s="222"/>
      <c r="BAK39" s="222"/>
      <c r="BAL39" s="222"/>
      <c r="BAM39" s="222"/>
      <c r="BAN39" s="222"/>
      <c r="BAO39" s="222"/>
      <c r="BAP39" s="222"/>
      <c r="BAQ39" s="222"/>
      <c r="BAR39" s="222"/>
      <c r="BAS39" s="222"/>
      <c r="BAT39" s="222"/>
      <c r="BAU39" s="222"/>
      <c r="BAV39" s="222"/>
      <c r="BAW39" s="222"/>
      <c r="BAX39" s="222"/>
      <c r="BAY39" s="222"/>
      <c r="BAZ39" s="222"/>
      <c r="BBA39" s="222"/>
      <c r="BBB39" s="222"/>
      <c r="BBC39" s="222"/>
      <c r="BBD39" s="222"/>
      <c r="BBE39" s="222"/>
      <c r="BBF39" s="222"/>
      <c r="BBG39" s="222"/>
      <c r="BBH39" s="222"/>
      <c r="BBI39" s="222"/>
      <c r="BBJ39" s="222"/>
      <c r="BBK39" s="222"/>
      <c r="BBL39" s="222"/>
      <c r="BBM39" s="222"/>
      <c r="BBN39" s="222"/>
      <c r="BBO39" s="222"/>
      <c r="BBP39" s="222"/>
      <c r="BBQ39" s="222"/>
      <c r="BBR39" s="222"/>
      <c r="BBS39" s="222"/>
      <c r="BBT39" s="222"/>
      <c r="BBU39" s="222"/>
      <c r="BBV39" s="222"/>
      <c r="BBW39" s="222"/>
      <c r="BBX39" s="222"/>
      <c r="BBY39" s="222"/>
      <c r="BBZ39" s="222"/>
      <c r="BCA39" s="222"/>
      <c r="BCB39" s="222"/>
      <c r="BCC39" s="222"/>
      <c r="BCD39" s="222"/>
      <c r="BCE39" s="222"/>
      <c r="BCF39" s="222"/>
      <c r="BCG39" s="222"/>
      <c r="BCH39" s="222"/>
      <c r="BCI39" s="222"/>
      <c r="BCJ39" s="222"/>
      <c r="BCK39" s="222"/>
      <c r="BCL39" s="222"/>
      <c r="BCM39" s="222"/>
      <c r="BCN39" s="222"/>
      <c r="BCO39" s="222"/>
      <c r="BCP39" s="222"/>
      <c r="BCQ39" s="222"/>
      <c r="BCR39" s="222"/>
      <c r="BCS39" s="222"/>
      <c r="BCT39" s="222"/>
      <c r="BCU39" s="222"/>
      <c r="BCV39" s="222"/>
      <c r="BCW39" s="222"/>
      <c r="BCX39" s="222"/>
      <c r="BCY39" s="222"/>
      <c r="BCZ39" s="222"/>
      <c r="BDA39" s="222"/>
      <c r="BDB39" s="222"/>
      <c r="BDC39" s="222"/>
      <c r="BDD39" s="222"/>
      <c r="BDE39" s="222"/>
      <c r="BDF39" s="222"/>
      <c r="BDG39" s="222"/>
      <c r="BDH39" s="222"/>
      <c r="BDI39" s="222"/>
      <c r="BDJ39" s="222"/>
      <c r="BDK39" s="222"/>
      <c r="BDL39" s="222"/>
      <c r="BDM39" s="222"/>
      <c r="BDN39" s="222"/>
      <c r="BDO39" s="222"/>
      <c r="BDP39" s="222"/>
      <c r="BDQ39" s="222"/>
      <c r="BDR39" s="222"/>
      <c r="BDS39" s="222"/>
      <c r="BDT39" s="222"/>
      <c r="BDU39" s="222"/>
      <c r="BDV39" s="222"/>
      <c r="BDW39" s="222"/>
      <c r="BDX39" s="222"/>
      <c r="BDY39" s="222"/>
      <c r="BDZ39" s="222"/>
      <c r="BEA39" s="222"/>
      <c r="BEB39" s="222"/>
      <c r="BEC39" s="222"/>
      <c r="BED39" s="222"/>
      <c r="BEE39" s="222"/>
      <c r="BEF39" s="222"/>
      <c r="BEG39" s="222"/>
      <c r="BEH39" s="222"/>
      <c r="BEI39" s="222"/>
      <c r="BEJ39" s="222"/>
      <c r="BEK39" s="222"/>
      <c r="BEL39" s="222"/>
      <c r="BEM39" s="222"/>
      <c r="BEN39" s="222"/>
      <c r="BEO39" s="222"/>
      <c r="BEP39" s="222"/>
      <c r="BEQ39" s="222"/>
      <c r="BER39" s="222"/>
      <c r="BES39" s="222"/>
      <c r="BET39" s="222"/>
      <c r="BEU39" s="222"/>
      <c r="BEV39" s="222"/>
      <c r="BEW39" s="222"/>
      <c r="BEX39" s="222"/>
      <c r="BEY39" s="222"/>
      <c r="BEZ39" s="222"/>
      <c r="BFA39" s="222"/>
      <c r="BFB39" s="222"/>
      <c r="BFC39" s="222"/>
      <c r="BFD39" s="222"/>
      <c r="BFE39" s="222"/>
      <c r="BFF39" s="222"/>
      <c r="BFG39" s="222"/>
      <c r="BFH39" s="222"/>
      <c r="BFI39" s="222"/>
      <c r="BFJ39" s="222"/>
      <c r="BFK39" s="222"/>
      <c r="BFL39" s="222"/>
      <c r="BFM39" s="222"/>
      <c r="BFN39" s="222"/>
      <c r="BFO39" s="222"/>
      <c r="BFP39" s="222"/>
      <c r="BFQ39" s="222"/>
      <c r="BFR39" s="222"/>
      <c r="BFS39" s="222"/>
      <c r="BFT39" s="222"/>
      <c r="BFU39" s="222"/>
      <c r="BFV39" s="222"/>
      <c r="BFW39" s="222"/>
      <c r="BFX39" s="222"/>
      <c r="BFY39" s="222"/>
      <c r="BFZ39" s="222"/>
      <c r="BGA39" s="222"/>
      <c r="BGB39" s="222"/>
      <c r="BGC39" s="222"/>
      <c r="BGD39" s="222"/>
      <c r="BGE39" s="222"/>
      <c r="BGF39" s="222"/>
      <c r="BGG39" s="222"/>
      <c r="BGH39" s="222"/>
      <c r="BGI39" s="222"/>
      <c r="BGJ39" s="222"/>
      <c r="BGK39" s="222"/>
      <c r="BGL39" s="222"/>
      <c r="BGM39" s="222"/>
      <c r="BGN39" s="222"/>
      <c r="BGO39" s="222"/>
      <c r="BGP39" s="222"/>
      <c r="BGQ39" s="222"/>
      <c r="BGR39" s="222"/>
      <c r="BGS39" s="222"/>
      <c r="BGT39" s="222"/>
      <c r="BGU39" s="222"/>
      <c r="BGV39" s="222"/>
      <c r="BGW39" s="222"/>
      <c r="BGX39" s="222"/>
      <c r="BGY39" s="222"/>
      <c r="BGZ39" s="222"/>
      <c r="BHA39" s="222"/>
      <c r="BHB39" s="222"/>
      <c r="BHC39" s="222"/>
      <c r="BHD39" s="222"/>
      <c r="BHE39" s="222"/>
      <c r="BHF39" s="222"/>
      <c r="BHG39" s="222"/>
      <c r="BHH39" s="222"/>
      <c r="BHI39" s="222"/>
      <c r="BHJ39" s="222"/>
      <c r="BHK39" s="222"/>
      <c r="BHL39" s="222"/>
      <c r="BHM39" s="222"/>
      <c r="BHN39" s="222"/>
      <c r="BHO39" s="222"/>
      <c r="BHP39" s="222"/>
      <c r="BHQ39" s="222"/>
      <c r="BHR39" s="222"/>
      <c r="BHS39" s="222"/>
      <c r="BHT39" s="222"/>
      <c r="BHU39" s="222"/>
      <c r="BHV39" s="222"/>
      <c r="BHW39" s="222"/>
      <c r="BHX39" s="222"/>
      <c r="BHY39" s="222"/>
      <c r="BHZ39" s="222"/>
      <c r="BIA39" s="222"/>
      <c r="BIB39" s="222"/>
      <c r="BIC39" s="222"/>
      <c r="BID39" s="222"/>
      <c r="BIE39" s="222"/>
      <c r="BIF39" s="222"/>
      <c r="BIG39" s="222"/>
      <c r="BIH39" s="222"/>
      <c r="BII39" s="222"/>
      <c r="BIJ39" s="222"/>
      <c r="BIK39" s="222"/>
      <c r="BIL39" s="222"/>
      <c r="BIM39" s="222"/>
      <c r="BIN39" s="222"/>
      <c r="BIO39" s="222"/>
      <c r="BIP39" s="222"/>
      <c r="BIQ39" s="222"/>
      <c r="BIR39" s="222"/>
      <c r="BIS39" s="222"/>
      <c r="BIT39" s="222"/>
      <c r="BIU39" s="222"/>
      <c r="BIV39" s="222"/>
      <c r="BIW39" s="222"/>
      <c r="BIX39" s="222"/>
      <c r="BIY39" s="222"/>
      <c r="BIZ39" s="222"/>
      <c r="BJA39" s="222"/>
      <c r="BJB39" s="222"/>
      <c r="BJC39" s="222"/>
      <c r="BJD39" s="222"/>
      <c r="BJE39" s="222"/>
      <c r="BJF39" s="222"/>
      <c r="BJG39" s="222"/>
      <c r="BJH39" s="222"/>
      <c r="BJI39" s="222"/>
      <c r="BJJ39" s="222"/>
      <c r="BJK39" s="222"/>
      <c r="BJL39" s="222"/>
      <c r="BJM39" s="222"/>
      <c r="BJN39" s="222"/>
      <c r="BJO39" s="222"/>
      <c r="BJP39" s="222"/>
      <c r="BJQ39" s="222"/>
      <c r="BJR39" s="222"/>
      <c r="BJS39" s="222"/>
      <c r="BJT39" s="222"/>
      <c r="BJU39" s="222"/>
      <c r="BJV39" s="222"/>
      <c r="BJW39" s="222"/>
      <c r="BJX39" s="222"/>
    </row>
    <row r="40" spans="1:1636" s="222" customFormat="1" ht="21.9" customHeight="1" thickBot="1" x14ac:dyDescent="0.3">
      <c r="A40" s="245">
        <v>20</v>
      </c>
      <c r="B40" s="292">
        <v>4407567</v>
      </c>
      <c r="C40" s="249" t="s">
        <v>304</v>
      </c>
      <c r="D40" s="254">
        <v>144</v>
      </c>
      <c r="E40" s="255" t="s">
        <v>11</v>
      </c>
      <c r="F40" s="239">
        <v>0</v>
      </c>
      <c r="G40" s="239">
        <v>0</v>
      </c>
      <c r="H40" s="239">
        <v>0</v>
      </c>
      <c r="I40" s="239">
        <v>0</v>
      </c>
      <c r="J40" s="239">
        <v>0</v>
      </c>
      <c r="K40" s="239">
        <v>0</v>
      </c>
      <c r="L40" s="239">
        <v>0</v>
      </c>
      <c r="M40" s="239">
        <v>0</v>
      </c>
      <c r="N40" s="239">
        <v>0</v>
      </c>
      <c r="O40" s="239">
        <v>0</v>
      </c>
      <c r="P40" s="239">
        <v>0</v>
      </c>
      <c r="Q40" s="239">
        <v>0</v>
      </c>
      <c r="R40" s="239">
        <v>0</v>
      </c>
      <c r="S40" s="241" cm="1">
        <f t="array" ref="S40">SUM((F40:Q40)/12)</f>
        <v>0</v>
      </c>
      <c r="T40" s="256">
        <v>0</v>
      </c>
      <c r="U40" s="237"/>
      <c r="V40" s="219"/>
      <c r="W40" s="219"/>
      <c r="X40" s="219"/>
      <c r="Y40" s="219"/>
      <c r="Z40" s="219"/>
      <c r="AA40" s="219"/>
      <c r="AB40" s="219"/>
      <c r="AC40" s="219"/>
      <c r="AD40" s="219"/>
      <c r="AE40" s="219"/>
      <c r="AF40" s="219"/>
      <c r="AG40" s="219"/>
      <c r="AH40" s="219"/>
      <c r="AI40" s="219"/>
      <c r="AJ40" s="219"/>
      <c r="AK40" s="219"/>
      <c r="AL40" s="219"/>
      <c r="AM40" s="219"/>
      <c r="AN40" s="219"/>
      <c r="AO40" s="219"/>
      <c r="AP40" s="219"/>
      <c r="AQ40" s="219"/>
      <c r="AR40" s="219"/>
      <c r="AS40" s="219"/>
      <c r="AT40" s="219"/>
      <c r="AU40" s="219"/>
      <c r="AV40" s="219"/>
      <c r="AW40" s="219"/>
      <c r="AX40" s="219"/>
      <c r="AY40" s="219"/>
      <c r="AZ40" s="219"/>
      <c r="BA40" s="219"/>
      <c r="BB40" s="219"/>
      <c r="BC40" s="219"/>
      <c r="BD40" s="219"/>
      <c r="BE40" s="219"/>
      <c r="BF40" s="219"/>
      <c r="BG40" s="219"/>
      <c r="BH40" s="219"/>
      <c r="BI40" s="219"/>
      <c r="BJ40" s="219"/>
      <c r="BK40" s="219"/>
      <c r="BL40" s="219"/>
      <c r="BM40" s="219"/>
      <c r="BN40" s="219"/>
      <c r="BO40" s="219"/>
      <c r="BP40" s="219"/>
      <c r="BQ40" s="219"/>
      <c r="BR40" s="219"/>
      <c r="BS40" s="219"/>
      <c r="BT40" s="219"/>
      <c r="BU40" s="219"/>
      <c r="BV40" s="219"/>
      <c r="BW40" s="219"/>
      <c r="BX40" s="219"/>
      <c r="BY40" s="219"/>
      <c r="BZ40" s="219"/>
      <c r="CA40" s="219"/>
      <c r="CB40" s="219"/>
      <c r="CC40" s="219"/>
      <c r="CD40" s="219"/>
      <c r="CE40" s="219"/>
      <c r="CF40" s="219"/>
      <c r="CG40" s="219"/>
      <c r="CH40" s="219"/>
      <c r="CI40" s="219"/>
      <c r="CJ40" s="219"/>
      <c r="CK40" s="219"/>
      <c r="CL40" s="219"/>
      <c r="CM40" s="219"/>
      <c r="CN40" s="219"/>
      <c r="CO40" s="219"/>
      <c r="CP40" s="219"/>
      <c r="CQ40" s="219"/>
      <c r="CR40" s="219"/>
      <c r="CS40" s="219"/>
      <c r="CT40" s="219"/>
      <c r="CU40" s="219"/>
      <c r="CV40" s="219"/>
      <c r="CW40" s="219"/>
      <c r="CX40" s="219"/>
      <c r="CY40" s="219"/>
      <c r="CZ40" s="219"/>
      <c r="DA40" s="219"/>
      <c r="DB40" s="219"/>
      <c r="DC40" s="219"/>
      <c r="DD40" s="219"/>
      <c r="DE40" s="219"/>
      <c r="DF40" s="219"/>
      <c r="DG40" s="219"/>
      <c r="DH40" s="219"/>
      <c r="DI40" s="219"/>
      <c r="DJ40" s="219"/>
      <c r="DK40" s="219"/>
      <c r="DL40" s="219"/>
      <c r="DM40" s="219"/>
      <c r="DN40" s="219"/>
      <c r="DO40" s="219"/>
      <c r="DP40" s="219"/>
      <c r="DQ40" s="219"/>
      <c r="DR40" s="219"/>
      <c r="DS40" s="219"/>
      <c r="DT40" s="219"/>
      <c r="DU40" s="219"/>
      <c r="DV40" s="219"/>
      <c r="DW40" s="219"/>
      <c r="DX40" s="219"/>
      <c r="DY40" s="219"/>
      <c r="DZ40" s="219"/>
      <c r="EA40" s="219"/>
      <c r="EB40" s="219"/>
      <c r="EC40" s="219"/>
      <c r="ED40" s="219"/>
      <c r="EE40" s="219"/>
      <c r="EF40" s="219"/>
      <c r="EG40" s="219"/>
      <c r="EH40" s="219"/>
      <c r="EI40" s="219"/>
      <c r="EJ40" s="219"/>
      <c r="EK40" s="219"/>
      <c r="EL40" s="219"/>
      <c r="EM40" s="219"/>
      <c r="EN40" s="219"/>
      <c r="EO40" s="219"/>
      <c r="EP40" s="219"/>
      <c r="EQ40" s="219"/>
      <c r="ER40" s="219"/>
      <c r="ES40" s="219"/>
      <c r="ET40" s="219"/>
      <c r="EU40" s="219"/>
      <c r="EV40" s="219"/>
      <c r="EW40" s="219"/>
      <c r="EX40" s="219"/>
      <c r="EY40" s="219"/>
      <c r="EZ40" s="219"/>
      <c r="FA40" s="219"/>
      <c r="FB40" s="219"/>
      <c r="FC40" s="219"/>
      <c r="FD40" s="219"/>
      <c r="FE40" s="219"/>
      <c r="FF40" s="219"/>
      <c r="FG40" s="219"/>
      <c r="FH40" s="219"/>
      <c r="FI40" s="219"/>
      <c r="FJ40" s="219"/>
      <c r="FK40" s="219"/>
      <c r="FL40" s="219"/>
      <c r="FM40" s="219"/>
      <c r="FN40" s="219"/>
      <c r="FO40" s="219"/>
      <c r="FP40" s="219"/>
      <c r="FQ40" s="219"/>
      <c r="FR40" s="219"/>
      <c r="FS40" s="219"/>
      <c r="FT40" s="219"/>
      <c r="FU40" s="219"/>
      <c r="FV40" s="219"/>
      <c r="FW40" s="219"/>
      <c r="FX40" s="219"/>
      <c r="FY40" s="219"/>
      <c r="FZ40" s="219"/>
      <c r="GA40" s="219"/>
      <c r="GB40" s="219"/>
      <c r="GC40" s="219"/>
      <c r="GD40" s="219"/>
      <c r="GE40" s="219"/>
      <c r="GF40" s="219"/>
      <c r="GG40" s="219"/>
      <c r="GH40" s="219"/>
      <c r="GI40" s="219"/>
      <c r="GJ40" s="219"/>
      <c r="GK40" s="219"/>
      <c r="GL40" s="219"/>
      <c r="GM40" s="219"/>
      <c r="GN40" s="219"/>
      <c r="GO40" s="219"/>
      <c r="GP40" s="219"/>
      <c r="GQ40" s="219"/>
      <c r="GR40" s="219"/>
      <c r="GS40" s="219"/>
      <c r="GT40" s="219"/>
      <c r="GU40" s="219"/>
      <c r="GV40" s="219"/>
      <c r="GW40" s="219"/>
      <c r="GX40" s="219"/>
      <c r="GY40" s="219"/>
      <c r="GZ40" s="219"/>
      <c r="HA40" s="219"/>
      <c r="HB40" s="219"/>
      <c r="HC40" s="219"/>
      <c r="HD40" s="219"/>
      <c r="HE40" s="219"/>
      <c r="HF40" s="219"/>
      <c r="HG40" s="219"/>
      <c r="HH40" s="219"/>
      <c r="HI40" s="219"/>
      <c r="HJ40" s="219"/>
      <c r="HK40" s="219"/>
      <c r="HL40" s="219"/>
      <c r="HM40" s="219"/>
      <c r="HN40" s="219"/>
      <c r="HO40" s="219"/>
      <c r="HP40" s="219"/>
      <c r="HQ40" s="219"/>
      <c r="HR40" s="219"/>
      <c r="HS40" s="219"/>
      <c r="HT40" s="219"/>
      <c r="HU40" s="219"/>
      <c r="HV40" s="219"/>
      <c r="HW40" s="219"/>
      <c r="HX40" s="219"/>
      <c r="HY40" s="219"/>
      <c r="HZ40" s="219"/>
      <c r="IA40" s="219"/>
      <c r="IB40" s="219"/>
    </row>
    <row r="41" spans="1:1636" s="222" customFormat="1" ht="21.9" customHeight="1" thickBot="1" x14ac:dyDescent="0.3">
      <c r="A41" s="310">
        <f>1+A40</f>
        <v>21</v>
      </c>
      <c r="B41" s="338">
        <v>5610468</v>
      </c>
      <c r="C41" s="339" t="s">
        <v>305</v>
      </c>
      <c r="D41" s="258">
        <v>145</v>
      </c>
      <c r="E41" s="259" t="s">
        <v>11</v>
      </c>
      <c r="F41" s="239">
        <v>11000000</v>
      </c>
      <c r="G41" s="239">
        <v>11000000</v>
      </c>
      <c r="H41" s="239">
        <v>11000000</v>
      </c>
      <c r="I41" s="239">
        <v>11000000</v>
      </c>
      <c r="J41" s="239">
        <v>11000000</v>
      </c>
      <c r="K41" s="239">
        <v>11000000</v>
      </c>
      <c r="L41" s="239">
        <v>11000000</v>
      </c>
      <c r="M41" s="239">
        <v>11000000</v>
      </c>
      <c r="N41" s="239">
        <v>11000000</v>
      </c>
      <c r="O41" s="239">
        <v>11000000</v>
      </c>
      <c r="P41" s="239">
        <v>11000000</v>
      </c>
      <c r="Q41" s="239">
        <v>11000000</v>
      </c>
      <c r="R41" s="239">
        <f>SUM(F41:Q41)</f>
        <v>132000000</v>
      </c>
      <c r="S41" s="241" cm="1">
        <f t="array" ref="S41">SUM((F41:Q41)/12)</f>
        <v>11000000</v>
      </c>
      <c r="T41" s="242">
        <v>132000000</v>
      </c>
      <c r="U41" s="237"/>
      <c r="V41" s="219"/>
      <c r="W41" s="219"/>
      <c r="X41" s="219"/>
      <c r="Y41" s="219"/>
      <c r="Z41" s="219"/>
      <c r="AA41" s="219"/>
      <c r="AB41" s="219"/>
      <c r="AC41" s="219"/>
      <c r="AD41" s="219"/>
      <c r="AE41" s="219"/>
      <c r="AF41" s="219"/>
      <c r="AG41" s="219"/>
      <c r="AH41" s="219"/>
      <c r="AI41" s="219"/>
      <c r="AJ41" s="219"/>
      <c r="AK41" s="219"/>
      <c r="AL41" s="219"/>
      <c r="AM41" s="219"/>
      <c r="AN41" s="219"/>
      <c r="AO41" s="219"/>
      <c r="AP41" s="219"/>
      <c r="AQ41" s="219"/>
      <c r="AR41" s="219"/>
      <c r="AS41" s="219"/>
      <c r="AT41" s="219"/>
      <c r="AU41" s="219"/>
      <c r="AV41" s="219"/>
      <c r="AW41" s="219"/>
      <c r="AX41" s="219"/>
      <c r="AY41" s="219"/>
      <c r="AZ41" s="219"/>
      <c r="BA41" s="219"/>
      <c r="BB41" s="219"/>
      <c r="BC41" s="219"/>
      <c r="BD41" s="219"/>
      <c r="BE41" s="219"/>
      <c r="BF41" s="219"/>
      <c r="BG41" s="219"/>
      <c r="BH41" s="219"/>
      <c r="BI41" s="219"/>
      <c r="BJ41" s="219"/>
      <c r="BK41" s="219"/>
      <c r="BL41" s="219"/>
      <c r="BM41" s="219"/>
      <c r="BN41" s="219"/>
      <c r="BO41" s="219"/>
      <c r="BP41" s="219"/>
      <c r="BQ41" s="219"/>
      <c r="BR41" s="219"/>
      <c r="BS41" s="219"/>
      <c r="BT41" s="219"/>
      <c r="BU41" s="219"/>
      <c r="BV41" s="219"/>
      <c r="BW41" s="219"/>
      <c r="BX41" s="219"/>
      <c r="BY41" s="219"/>
      <c r="BZ41" s="219"/>
      <c r="CA41" s="219"/>
      <c r="CB41" s="219"/>
      <c r="CC41" s="219"/>
      <c r="CD41" s="219"/>
      <c r="CE41" s="219"/>
      <c r="CF41" s="219"/>
      <c r="CG41" s="219"/>
      <c r="CH41" s="219"/>
      <c r="CI41" s="219"/>
      <c r="CJ41" s="219"/>
      <c r="CK41" s="219"/>
      <c r="CL41" s="219"/>
      <c r="CM41" s="219"/>
      <c r="CN41" s="219"/>
      <c r="CO41" s="219"/>
      <c r="CP41" s="219"/>
      <c r="CQ41" s="219"/>
      <c r="CR41" s="219"/>
      <c r="CS41" s="219"/>
      <c r="CT41" s="219"/>
      <c r="CU41" s="219"/>
      <c r="CV41" s="219"/>
      <c r="CW41" s="219"/>
      <c r="CX41" s="219"/>
      <c r="CY41" s="219"/>
      <c r="CZ41" s="219"/>
      <c r="DA41" s="219"/>
      <c r="DB41" s="219"/>
      <c r="DC41" s="219"/>
      <c r="DD41" s="219"/>
      <c r="DE41" s="219"/>
      <c r="DF41" s="219"/>
      <c r="DG41" s="219"/>
      <c r="DH41" s="219"/>
      <c r="DI41" s="219"/>
      <c r="DJ41" s="219"/>
      <c r="DK41" s="219"/>
      <c r="DL41" s="219"/>
      <c r="DM41" s="219"/>
      <c r="DN41" s="219"/>
      <c r="DO41" s="219"/>
      <c r="DP41" s="219"/>
      <c r="DQ41" s="219"/>
      <c r="DR41" s="219"/>
      <c r="DS41" s="219"/>
      <c r="DT41" s="219"/>
      <c r="DU41" s="219"/>
      <c r="DV41" s="219"/>
      <c r="DW41" s="219"/>
      <c r="DX41" s="219"/>
      <c r="DY41" s="219"/>
      <c r="DZ41" s="219"/>
      <c r="EA41" s="219"/>
      <c r="EB41" s="219"/>
      <c r="EC41" s="219"/>
      <c r="ED41" s="219"/>
      <c r="EE41" s="219"/>
      <c r="EF41" s="219"/>
      <c r="EG41" s="219"/>
      <c r="EH41" s="219"/>
      <c r="EI41" s="219"/>
      <c r="EJ41" s="219"/>
      <c r="EK41" s="219"/>
      <c r="EL41" s="219"/>
      <c r="EM41" s="219"/>
      <c r="EN41" s="219"/>
      <c r="EO41" s="219"/>
      <c r="EP41" s="219"/>
      <c r="EQ41" s="219"/>
      <c r="ER41" s="219"/>
      <c r="ES41" s="219"/>
      <c r="ET41" s="219"/>
      <c r="EU41" s="219"/>
      <c r="EV41" s="219"/>
      <c r="EW41" s="219"/>
      <c r="EX41" s="219"/>
      <c r="EY41" s="219"/>
      <c r="EZ41" s="219"/>
      <c r="FA41" s="219"/>
      <c r="FB41" s="219"/>
      <c r="FC41" s="219"/>
      <c r="FD41" s="219"/>
      <c r="FE41" s="219"/>
      <c r="FF41" s="219"/>
      <c r="FG41" s="219"/>
      <c r="FH41" s="219"/>
      <c r="FI41" s="219"/>
      <c r="FJ41" s="219"/>
      <c r="FK41" s="219"/>
      <c r="FL41" s="219"/>
      <c r="FM41" s="219"/>
      <c r="FN41" s="219"/>
      <c r="FO41" s="219"/>
      <c r="FP41" s="219"/>
      <c r="FQ41" s="219"/>
      <c r="FR41" s="219"/>
      <c r="FS41" s="219"/>
      <c r="FT41" s="219"/>
      <c r="FU41" s="219"/>
      <c r="FV41" s="219"/>
      <c r="FW41" s="219"/>
      <c r="FX41" s="219"/>
      <c r="FY41" s="219"/>
      <c r="FZ41" s="219"/>
      <c r="GA41" s="219"/>
      <c r="GB41" s="219"/>
      <c r="GC41" s="219"/>
      <c r="GD41" s="219"/>
      <c r="GE41" s="219"/>
      <c r="GF41" s="219"/>
      <c r="GG41" s="219"/>
      <c r="GH41" s="219"/>
      <c r="GI41" s="219"/>
      <c r="GJ41" s="219"/>
      <c r="GK41" s="219"/>
      <c r="GL41" s="219"/>
      <c r="GM41" s="219"/>
      <c r="GN41" s="219"/>
      <c r="GO41" s="219"/>
      <c r="GP41" s="219"/>
      <c r="GQ41" s="219"/>
      <c r="GR41" s="219"/>
      <c r="GS41" s="219"/>
      <c r="GT41" s="219"/>
      <c r="GU41" s="219"/>
      <c r="GV41" s="219"/>
      <c r="GW41" s="219"/>
      <c r="GX41" s="219"/>
      <c r="GY41" s="219"/>
      <c r="GZ41" s="219"/>
      <c r="HA41" s="219"/>
      <c r="HB41" s="219"/>
      <c r="HC41" s="219"/>
      <c r="HD41" s="219"/>
      <c r="HE41" s="219"/>
      <c r="HF41" s="219"/>
      <c r="HG41" s="219"/>
      <c r="HH41" s="219"/>
      <c r="HI41" s="219"/>
      <c r="HJ41" s="219"/>
      <c r="HK41" s="219"/>
      <c r="HL41" s="219"/>
      <c r="HM41" s="219"/>
      <c r="HN41" s="219"/>
      <c r="HO41" s="219"/>
      <c r="HP41" s="219"/>
      <c r="HQ41" s="219"/>
      <c r="HR41" s="219"/>
      <c r="HS41" s="219"/>
      <c r="HT41" s="219"/>
      <c r="HU41" s="219"/>
      <c r="HV41" s="219"/>
      <c r="HW41" s="219"/>
      <c r="HX41" s="219"/>
      <c r="HY41" s="219"/>
      <c r="HZ41" s="219"/>
      <c r="IA41" s="219"/>
      <c r="IB41" s="219"/>
      <c r="IC41" s="219"/>
      <c r="ID41" s="219"/>
      <c r="IE41" s="219"/>
      <c r="IF41" s="219"/>
      <c r="IG41" s="219"/>
      <c r="IH41" s="219"/>
      <c r="II41" s="219"/>
      <c r="IJ41" s="219"/>
      <c r="IK41" s="219"/>
      <c r="IL41" s="219"/>
      <c r="IM41" s="219"/>
      <c r="IN41" s="219"/>
      <c r="IO41" s="219"/>
      <c r="IP41" s="219"/>
      <c r="IQ41" s="219"/>
      <c r="IR41" s="219"/>
      <c r="IS41" s="219"/>
      <c r="IT41" s="219"/>
      <c r="IU41" s="219"/>
      <c r="IV41" s="219"/>
      <c r="IW41" s="219"/>
      <c r="IX41" s="219"/>
      <c r="IY41" s="219"/>
      <c r="IZ41" s="219"/>
      <c r="JA41" s="219"/>
      <c r="JB41" s="219"/>
      <c r="JC41" s="219"/>
      <c r="JD41" s="219"/>
      <c r="JE41" s="219"/>
      <c r="JF41" s="219"/>
      <c r="JG41" s="219"/>
      <c r="JH41" s="219"/>
      <c r="JI41" s="219"/>
      <c r="JJ41" s="219"/>
      <c r="JK41" s="219"/>
      <c r="JL41" s="219"/>
      <c r="JM41" s="219"/>
      <c r="JN41" s="219"/>
      <c r="JO41" s="219"/>
      <c r="JP41" s="219"/>
      <c r="JQ41" s="219"/>
      <c r="JR41" s="219"/>
      <c r="JS41" s="219"/>
      <c r="JT41" s="219"/>
      <c r="JU41" s="219"/>
      <c r="JV41" s="219"/>
      <c r="JW41" s="219"/>
      <c r="JX41" s="219"/>
      <c r="JY41" s="219"/>
      <c r="JZ41" s="219"/>
      <c r="KA41" s="219"/>
      <c r="KB41" s="219"/>
      <c r="KC41" s="219"/>
      <c r="KD41" s="219"/>
      <c r="KE41" s="219"/>
      <c r="KF41" s="219"/>
      <c r="KG41" s="219"/>
      <c r="KH41" s="219"/>
      <c r="KI41" s="219"/>
      <c r="KJ41" s="219"/>
      <c r="KK41" s="219"/>
      <c r="KL41" s="219"/>
      <c r="KM41" s="219"/>
      <c r="KN41" s="219"/>
      <c r="KO41" s="219"/>
      <c r="KP41" s="219"/>
      <c r="KQ41" s="219"/>
      <c r="KR41" s="219"/>
      <c r="KS41" s="219"/>
      <c r="KT41" s="219"/>
      <c r="KU41" s="219"/>
      <c r="KV41" s="219"/>
      <c r="KW41" s="219"/>
      <c r="KX41" s="219"/>
      <c r="KY41" s="219"/>
      <c r="KZ41" s="219"/>
      <c r="LA41" s="219"/>
      <c r="LB41" s="219"/>
      <c r="LC41" s="219"/>
      <c r="LD41" s="219"/>
      <c r="LE41" s="219"/>
      <c r="LF41" s="219"/>
      <c r="LG41" s="219"/>
      <c r="LH41" s="219"/>
      <c r="LI41" s="219"/>
      <c r="LJ41" s="219"/>
      <c r="LK41" s="219"/>
      <c r="LL41" s="219"/>
      <c r="LM41" s="219"/>
      <c r="LN41" s="219"/>
      <c r="LO41" s="219"/>
      <c r="LP41" s="219"/>
      <c r="LQ41" s="219"/>
      <c r="LR41" s="219"/>
      <c r="LS41" s="219"/>
      <c r="LT41" s="219"/>
      <c r="LU41" s="219"/>
      <c r="LV41" s="219"/>
      <c r="LW41" s="219"/>
      <c r="LX41" s="219"/>
      <c r="LY41" s="219"/>
      <c r="LZ41" s="219"/>
      <c r="MA41" s="219"/>
      <c r="MB41" s="219"/>
      <c r="MC41" s="219"/>
      <c r="MD41" s="219"/>
      <c r="ME41" s="219"/>
      <c r="MF41" s="219"/>
      <c r="MG41" s="219"/>
      <c r="MH41" s="219"/>
      <c r="MI41" s="219"/>
      <c r="MJ41" s="219"/>
      <c r="MK41" s="219"/>
      <c r="ML41" s="219"/>
      <c r="MM41" s="219"/>
      <c r="MN41" s="219"/>
      <c r="MO41" s="219"/>
      <c r="MP41" s="219"/>
      <c r="MQ41" s="219"/>
      <c r="MR41" s="219"/>
      <c r="MS41" s="219"/>
      <c r="MT41" s="219"/>
      <c r="MU41" s="219"/>
      <c r="MV41" s="219"/>
      <c r="MW41" s="219"/>
      <c r="MX41" s="219"/>
      <c r="MY41" s="219"/>
      <c r="MZ41" s="219"/>
      <c r="NA41" s="219"/>
      <c r="NB41" s="219"/>
      <c r="NC41" s="219"/>
      <c r="ND41" s="219"/>
      <c r="NE41" s="219"/>
      <c r="NF41" s="219"/>
      <c r="NG41" s="219"/>
      <c r="NH41" s="219"/>
      <c r="NI41" s="219"/>
      <c r="NJ41" s="219"/>
      <c r="NK41" s="219"/>
      <c r="NL41" s="219"/>
      <c r="NM41" s="219"/>
      <c r="NN41" s="219"/>
      <c r="NO41" s="219"/>
      <c r="NP41" s="219"/>
      <c r="NQ41" s="219"/>
      <c r="NR41" s="219"/>
      <c r="NS41" s="219"/>
      <c r="NT41" s="219"/>
      <c r="NU41" s="219"/>
      <c r="NV41" s="219"/>
      <c r="NW41" s="219"/>
      <c r="NX41" s="219"/>
      <c r="NY41" s="219"/>
      <c r="NZ41" s="219"/>
      <c r="OA41" s="219"/>
      <c r="OB41" s="219"/>
      <c r="OC41" s="219"/>
      <c r="OD41" s="219"/>
      <c r="OE41" s="219"/>
      <c r="OF41" s="219"/>
      <c r="OG41" s="219"/>
      <c r="OH41" s="219"/>
      <c r="OI41" s="219"/>
      <c r="OJ41" s="219"/>
      <c r="OK41" s="219"/>
      <c r="OL41" s="219"/>
      <c r="OM41" s="219"/>
      <c r="ON41" s="219"/>
      <c r="OO41" s="219"/>
      <c r="OP41" s="219"/>
      <c r="OQ41" s="219"/>
      <c r="OR41" s="219"/>
      <c r="OS41" s="219"/>
      <c r="OT41" s="219"/>
      <c r="OU41" s="219"/>
      <c r="OV41" s="219"/>
      <c r="OW41" s="219"/>
      <c r="OX41" s="219"/>
      <c r="OY41" s="219"/>
      <c r="OZ41" s="219"/>
      <c r="PA41" s="219"/>
      <c r="PB41" s="219"/>
      <c r="PC41" s="219"/>
      <c r="PD41" s="219"/>
      <c r="PE41" s="219"/>
      <c r="PF41" s="219"/>
      <c r="PG41" s="219"/>
      <c r="PH41" s="219"/>
      <c r="PI41" s="219"/>
      <c r="PJ41" s="219"/>
      <c r="PK41" s="219"/>
      <c r="PL41" s="219"/>
      <c r="PM41" s="219"/>
      <c r="PN41" s="219"/>
      <c r="PO41" s="219"/>
      <c r="PP41" s="219"/>
      <c r="PQ41" s="219"/>
      <c r="PR41" s="219"/>
      <c r="PS41" s="219"/>
      <c r="PT41" s="219"/>
      <c r="PU41" s="219"/>
      <c r="PV41" s="219"/>
      <c r="PW41" s="219"/>
      <c r="PX41" s="219"/>
      <c r="PY41" s="219"/>
      <c r="PZ41" s="219"/>
      <c r="QA41" s="219"/>
      <c r="QB41" s="219"/>
      <c r="QC41" s="219"/>
      <c r="QD41" s="219"/>
      <c r="QE41" s="219"/>
      <c r="QF41" s="219"/>
      <c r="QG41" s="219"/>
      <c r="QH41" s="219"/>
      <c r="QI41" s="219"/>
      <c r="QJ41" s="219"/>
      <c r="QK41" s="219"/>
      <c r="QL41" s="219"/>
      <c r="QM41" s="219"/>
      <c r="QN41" s="219"/>
      <c r="QO41" s="219"/>
      <c r="QP41" s="219"/>
      <c r="QQ41" s="219"/>
      <c r="QR41" s="219"/>
      <c r="QS41" s="219"/>
      <c r="QT41" s="219"/>
      <c r="QU41" s="219"/>
      <c r="QV41" s="219"/>
      <c r="QW41" s="219"/>
      <c r="QX41" s="219"/>
      <c r="QY41" s="219"/>
      <c r="QZ41" s="219"/>
      <c r="RA41" s="219"/>
      <c r="RB41" s="219"/>
      <c r="RC41" s="219"/>
      <c r="RD41" s="219"/>
      <c r="RE41" s="219"/>
      <c r="RF41" s="219"/>
      <c r="RG41" s="219"/>
      <c r="RH41" s="219"/>
      <c r="RI41" s="219"/>
      <c r="RJ41" s="219"/>
      <c r="RK41" s="219"/>
      <c r="RL41" s="219"/>
      <c r="RM41" s="219"/>
      <c r="RN41" s="219"/>
      <c r="RO41" s="219"/>
      <c r="RP41" s="219"/>
      <c r="RQ41" s="219"/>
      <c r="RR41" s="219"/>
      <c r="RS41" s="219"/>
      <c r="RT41" s="219"/>
      <c r="RU41" s="219"/>
      <c r="RV41" s="219"/>
      <c r="RW41" s="219"/>
      <c r="RX41" s="219"/>
      <c r="RY41" s="219"/>
      <c r="RZ41" s="219"/>
      <c r="SA41" s="219"/>
      <c r="SB41" s="219"/>
      <c r="SC41" s="219"/>
      <c r="SD41" s="219"/>
      <c r="SE41" s="219"/>
      <c r="SF41" s="219"/>
      <c r="SG41" s="219"/>
      <c r="SH41" s="219"/>
      <c r="SI41" s="219"/>
      <c r="SJ41" s="219"/>
      <c r="SK41" s="219"/>
      <c r="SL41" s="219"/>
      <c r="SM41" s="219"/>
      <c r="SN41" s="219"/>
      <c r="SO41" s="219"/>
      <c r="SP41" s="219"/>
      <c r="SQ41" s="219"/>
      <c r="SR41" s="219"/>
      <c r="SS41" s="219"/>
      <c r="ST41" s="219"/>
      <c r="SU41" s="219"/>
      <c r="SV41" s="219"/>
      <c r="SW41" s="219"/>
      <c r="SX41" s="219"/>
      <c r="SY41" s="219"/>
      <c r="SZ41" s="219"/>
      <c r="TA41" s="219"/>
      <c r="TB41" s="219"/>
      <c r="TC41" s="219"/>
      <c r="TD41" s="219"/>
      <c r="TE41" s="219"/>
      <c r="TF41" s="219"/>
      <c r="TG41" s="219"/>
      <c r="TH41" s="219"/>
      <c r="TI41" s="219"/>
      <c r="TJ41" s="219"/>
      <c r="TK41" s="219"/>
      <c r="TL41" s="219"/>
      <c r="TM41" s="219"/>
      <c r="TN41" s="219"/>
      <c r="TO41" s="219"/>
      <c r="TP41" s="219"/>
      <c r="TQ41" s="219"/>
      <c r="TR41" s="219"/>
      <c r="TS41" s="219"/>
      <c r="TT41" s="219"/>
      <c r="TU41" s="219"/>
      <c r="TV41" s="219"/>
      <c r="TW41" s="219"/>
      <c r="TX41" s="219"/>
      <c r="TY41" s="219"/>
      <c r="TZ41" s="219"/>
      <c r="UA41" s="219"/>
      <c r="UB41" s="219"/>
      <c r="UC41" s="219"/>
      <c r="UD41" s="219"/>
      <c r="UE41" s="219"/>
      <c r="UF41" s="219"/>
      <c r="UG41" s="219"/>
      <c r="UH41" s="219"/>
      <c r="UI41" s="219"/>
      <c r="UJ41" s="219"/>
      <c r="UK41" s="219"/>
      <c r="UL41" s="219"/>
      <c r="UM41" s="219"/>
      <c r="UN41" s="219"/>
      <c r="UO41" s="219"/>
      <c r="UP41" s="219"/>
      <c r="UQ41" s="219"/>
      <c r="UR41" s="219"/>
      <c r="US41" s="219"/>
      <c r="UT41" s="219"/>
      <c r="UU41" s="219"/>
      <c r="UV41" s="219"/>
      <c r="UW41" s="219"/>
      <c r="UX41" s="219"/>
      <c r="UY41" s="219"/>
      <c r="UZ41" s="219"/>
      <c r="VA41" s="219"/>
      <c r="VB41" s="219"/>
      <c r="VC41" s="219"/>
      <c r="VD41" s="219"/>
      <c r="VE41" s="219"/>
      <c r="VF41" s="219"/>
      <c r="VG41" s="219"/>
      <c r="VH41" s="219"/>
      <c r="VI41" s="219"/>
      <c r="VJ41" s="219"/>
      <c r="VK41" s="219"/>
      <c r="VL41" s="219"/>
      <c r="VM41" s="219"/>
      <c r="VN41" s="219"/>
      <c r="VO41" s="219"/>
      <c r="VP41" s="219"/>
      <c r="VQ41" s="219"/>
      <c r="VR41" s="219"/>
      <c r="VS41" s="219"/>
      <c r="VT41" s="219"/>
      <c r="VU41" s="219"/>
      <c r="VV41" s="219"/>
      <c r="VW41" s="219"/>
      <c r="VX41" s="219"/>
      <c r="VY41" s="219"/>
      <c r="VZ41" s="219"/>
      <c r="WA41" s="219"/>
      <c r="WB41" s="219"/>
      <c r="WC41" s="219"/>
      <c r="WD41" s="219"/>
      <c r="WE41" s="219"/>
      <c r="WF41" s="219"/>
      <c r="WG41" s="219"/>
      <c r="WH41" s="219"/>
      <c r="WI41" s="219"/>
      <c r="WJ41" s="219"/>
      <c r="WK41" s="219"/>
      <c r="WL41" s="219"/>
      <c r="WM41" s="219"/>
      <c r="WN41" s="219"/>
      <c r="WO41" s="219"/>
      <c r="WP41" s="219"/>
      <c r="WQ41" s="219"/>
      <c r="WR41" s="219"/>
      <c r="WS41" s="219"/>
      <c r="WT41" s="219"/>
      <c r="WU41" s="219"/>
      <c r="WV41" s="219"/>
      <c r="WW41" s="219"/>
      <c r="WX41" s="219"/>
      <c r="WY41" s="219"/>
      <c r="WZ41" s="219"/>
      <c r="XA41" s="219"/>
      <c r="XB41" s="219"/>
      <c r="XC41" s="219"/>
      <c r="XD41" s="219"/>
      <c r="XE41" s="219"/>
      <c r="XF41" s="219"/>
      <c r="XG41" s="219"/>
      <c r="XH41" s="219"/>
      <c r="XI41" s="219"/>
      <c r="XJ41" s="219"/>
      <c r="XK41" s="219"/>
      <c r="XL41" s="219"/>
      <c r="XM41" s="219"/>
      <c r="XN41" s="219"/>
      <c r="XO41" s="219"/>
      <c r="XP41" s="219"/>
      <c r="XQ41" s="219"/>
      <c r="XR41" s="219"/>
      <c r="XS41" s="219"/>
      <c r="XT41" s="219"/>
      <c r="XU41" s="219"/>
      <c r="XV41" s="219"/>
      <c r="XW41" s="219"/>
      <c r="XX41" s="219"/>
      <c r="XY41" s="219"/>
      <c r="XZ41" s="219"/>
      <c r="YA41" s="219"/>
      <c r="YB41" s="219"/>
      <c r="YC41" s="219"/>
      <c r="YD41" s="219"/>
      <c r="YE41" s="219"/>
      <c r="YF41" s="219"/>
      <c r="YG41" s="219"/>
      <c r="YH41" s="219"/>
      <c r="YI41" s="219"/>
      <c r="YJ41" s="219"/>
      <c r="YK41" s="219"/>
      <c r="YL41" s="219"/>
      <c r="YM41" s="219"/>
      <c r="YN41" s="219"/>
      <c r="YO41" s="219"/>
      <c r="YP41" s="219"/>
      <c r="YQ41" s="219"/>
      <c r="YR41" s="219"/>
      <c r="YS41" s="219"/>
      <c r="YT41" s="219"/>
      <c r="YU41" s="219"/>
      <c r="YV41" s="219"/>
      <c r="YW41" s="219"/>
      <c r="YX41" s="219"/>
      <c r="YY41" s="219"/>
      <c r="YZ41" s="219"/>
      <c r="ZA41" s="219"/>
      <c r="ZB41" s="219"/>
      <c r="ZC41" s="219"/>
      <c r="ZD41" s="219"/>
      <c r="ZE41" s="219"/>
      <c r="ZF41" s="219"/>
      <c r="ZG41" s="219"/>
      <c r="ZH41" s="219"/>
      <c r="ZI41" s="219"/>
      <c r="ZJ41" s="219"/>
      <c r="ZK41" s="219"/>
      <c r="ZL41" s="219"/>
      <c r="ZM41" s="219"/>
      <c r="ZN41" s="219"/>
      <c r="ZO41" s="219"/>
      <c r="ZP41" s="219"/>
      <c r="ZQ41" s="219"/>
      <c r="ZR41" s="219"/>
      <c r="ZS41" s="219"/>
      <c r="ZT41" s="219"/>
      <c r="ZU41" s="219"/>
      <c r="ZV41" s="219"/>
      <c r="ZW41" s="219"/>
      <c r="ZX41" s="219"/>
      <c r="ZY41" s="219"/>
      <c r="ZZ41" s="219"/>
      <c r="AAA41" s="219"/>
      <c r="AAB41" s="219"/>
      <c r="AAC41" s="219"/>
      <c r="AAD41" s="219"/>
      <c r="AAE41" s="219"/>
      <c r="AAF41" s="219"/>
      <c r="AAG41" s="219"/>
      <c r="AAH41" s="219"/>
      <c r="AAI41" s="219"/>
      <c r="AAJ41" s="219"/>
      <c r="AAK41" s="219"/>
      <c r="AAL41" s="219"/>
      <c r="AAM41" s="219"/>
      <c r="AAN41" s="219"/>
      <c r="AAO41" s="219"/>
      <c r="AAP41" s="219"/>
      <c r="AAQ41" s="219"/>
      <c r="AAR41" s="219"/>
      <c r="AAS41" s="219"/>
      <c r="AAT41" s="219"/>
      <c r="AAU41" s="219"/>
      <c r="AAV41" s="219"/>
      <c r="AAW41" s="219"/>
      <c r="AAX41" s="219"/>
      <c r="AAY41" s="219"/>
      <c r="AAZ41" s="219"/>
      <c r="ABA41" s="219"/>
      <c r="ABB41" s="219"/>
      <c r="ABC41" s="219"/>
      <c r="ABD41" s="219"/>
      <c r="ABE41" s="219"/>
      <c r="ABF41" s="219"/>
      <c r="ABG41" s="219"/>
      <c r="ABH41" s="219"/>
      <c r="ABI41" s="219"/>
      <c r="ABJ41" s="219"/>
      <c r="ABK41" s="219"/>
      <c r="ABL41" s="219"/>
      <c r="ABM41" s="219"/>
      <c r="ABN41" s="219"/>
      <c r="ABO41" s="219"/>
      <c r="ABP41" s="219"/>
      <c r="ABQ41" s="219"/>
      <c r="ABR41" s="219"/>
      <c r="ABS41" s="219"/>
      <c r="ABT41" s="219"/>
      <c r="ABU41" s="219"/>
      <c r="ABV41" s="219"/>
      <c r="ABW41" s="219"/>
      <c r="ABX41" s="219"/>
      <c r="ABY41" s="219"/>
      <c r="ABZ41" s="219"/>
      <c r="ACA41" s="219"/>
      <c r="ACB41" s="219"/>
      <c r="ACC41" s="219"/>
      <c r="ACD41" s="219"/>
      <c r="ACE41" s="219"/>
      <c r="ACF41" s="219"/>
      <c r="ACG41" s="219"/>
      <c r="ACH41" s="219"/>
      <c r="ACI41" s="219"/>
      <c r="ACJ41" s="219"/>
      <c r="ACK41" s="219"/>
      <c r="ACL41" s="219"/>
      <c r="ACM41" s="219"/>
      <c r="ACN41" s="219"/>
      <c r="ACO41" s="219"/>
      <c r="ACP41" s="219"/>
      <c r="ACQ41" s="219"/>
      <c r="ACR41" s="219"/>
      <c r="ACS41" s="219"/>
      <c r="ACT41" s="219"/>
      <c r="ACU41" s="219"/>
      <c r="ACV41" s="219"/>
      <c r="ACW41" s="219"/>
      <c r="ACX41" s="219"/>
      <c r="ACY41" s="219"/>
      <c r="ACZ41" s="219"/>
      <c r="ADA41" s="219"/>
      <c r="ADB41" s="219"/>
      <c r="ADC41" s="219"/>
      <c r="ADD41" s="219"/>
      <c r="ADE41" s="219"/>
      <c r="ADF41" s="219"/>
      <c r="ADG41" s="219"/>
      <c r="ADH41" s="219"/>
      <c r="ADI41" s="219"/>
      <c r="ADJ41" s="219"/>
      <c r="ADK41" s="219"/>
      <c r="ADL41" s="219"/>
      <c r="ADM41" s="219"/>
      <c r="ADN41" s="219"/>
      <c r="ADO41" s="219"/>
      <c r="ADP41" s="219"/>
      <c r="ADQ41" s="219"/>
      <c r="ADR41" s="219"/>
      <c r="ADS41" s="219"/>
      <c r="ADT41" s="219"/>
      <c r="ADU41" s="219"/>
      <c r="ADV41" s="219"/>
      <c r="ADW41" s="219"/>
      <c r="ADX41" s="219"/>
      <c r="ADY41" s="219"/>
      <c r="ADZ41" s="219"/>
      <c r="AEA41" s="219"/>
      <c r="AEB41" s="219"/>
      <c r="AEC41" s="219"/>
      <c r="AED41" s="219"/>
      <c r="AEE41" s="219"/>
      <c r="AEF41" s="219"/>
      <c r="AEG41" s="219"/>
      <c r="AEH41" s="219"/>
      <c r="AEI41" s="219"/>
      <c r="AEJ41" s="219"/>
      <c r="AEK41" s="219"/>
      <c r="AEL41" s="219"/>
      <c r="AEM41" s="219"/>
      <c r="AEN41" s="219"/>
      <c r="AEO41" s="219"/>
      <c r="AEP41" s="219"/>
      <c r="AEQ41" s="219"/>
      <c r="AER41" s="219"/>
      <c r="AES41" s="219"/>
      <c r="AET41" s="219"/>
      <c r="AEU41" s="219"/>
      <c r="AEV41" s="219"/>
      <c r="AEW41" s="219"/>
      <c r="AEX41" s="219"/>
      <c r="AEY41" s="219"/>
      <c r="AEZ41" s="219"/>
      <c r="AFA41" s="219"/>
      <c r="AFB41" s="219"/>
      <c r="AFC41" s="219"/>
      <c r="AFD41" s="219"/>
      <c r="AFE41" s="219"/>
      <c r="AFF41" s="219"/>
      <c r="AFG41" s="219"/>
      <c r="AFH41" s="219"/>
      <c r="AFI41" s="219"/>
      <c r="AFJ41" s="219"/>
      <c r="AFK41" s="219"/>
      <c r="AFL41" s="219"/>
      <c r="AFM41" s="219"/>
      <c r="AFN41" s="219"/>
      <c r="AFO41" s="219"/>
      <c r="AFP41" s="219"/>
      <c r="AFQ41" s="219"/>
      <c r="AFR41" s="219"/>
      <c r="AFS41" s="219"/>
      <c r="AFT41" s="219"/>
      <c r="AFU41" s="219"/>
      <c r="AFV41" s="219"/>
      <c r="AFW41" s="219"/>
      <c r="AFX41" s="219"/>
      <c r="AFY41" s="219"/>
      <c r="AFZ41" s="219"/>
      <c r="AGA41" s="219"/>
      <c r="AGB41" s="219"/>
      <c r="AGC41" s="219"/>
      <c r="AGD41" s="219"/>
      <c r="AGE41" s="219"/>
      <c r="AGF41" s="219"/>
      <c r="AGG41" s="219"/>
      <c r="AGH41" s="219"/>
      <c r="AGI41" s="219"/>
      <c r="AGJ41" s="219"/>
      <c r="AGK41" s="219"/>
      <c r="AGL41" s="219"/>
      <c r="AGM41" s="219"/>
      <c r="AGN41" s="219"/>
      <c r="AGO41" s="219"/>
      <c r="AGP41" s="219"/>
      <c r="AGQ41" s="219"/>
      <c r="AGR41" s="219"/>
      <c r="AGS41" s="219"/>
      <c r="AGT41" s="219"/>
      <c r="AGU41" s="219"/>
      <c r="AGV41" s="219"/>
      <c r="AGW41" s="219"/>
      <c r="AGX41" s="219"/>
      <c r="AGY41" s="219"/>
      <c r="AGZ41" s="219"/>
      <c r="AHA41" s="219"/>
      <c r="AHB41" s="219"/>
      <c r="AHC41" s="219"/>
      <c r="AHD41" s="219"/>
      <c r="AHE41" s="219"/>
      <c r="AHF41" s="219"/>
      <c r="AHG41" s="219"/>
      <c r="AHH41" s="219"/>
      <c r="AHI41" s="219"/>
      <c r="AHJ41" s="219"/>
      <c r="AHK41" s="219"/>
      <c r="AHL41" s="219"/>
      <c r="AHM41" s="219"/>
      <c r="AHN41" s="219"/>
      <c r="AHO41" s="219"/>
      <c r="AHP41" s="219"/>
      <c r="AHQ41" s="219"/>
      <c r="AHR41" s="219"/>
      <c r="AHS41" s="219"/>
      <c r="AHT41" s="219"/>
      <c r="AHU41" s="219"/>
      <c r="AHV41" s="219"/>
      <c r="AHW41" s="219"/>
      <c r="AHX41" s="219"/>
      <c r="AHY41" s="219"/>
      <c r="AHZ41" s="219"/>
      <c r="AIA41" s="219"/>
      <c r="AIB41" s="219"/>
      <c r="AIC41" s="219"/>
      <c r="AID41" s="219"/>
      <c r="AIE41" s="219"/>
      <c r="AIF41" s="219"/>
      <c r="AIG41" s="219"/>
      <c r="AIH41" s="219"/>
      <c r="AII41" s="219"/>
      <c r="AIJ41" s="219"/>
      <c r="AIK41" s="219"/>
      <c r="AIL41" s="219"/>
      <c r="AIM41" s="219"/>
      <c r="AIN41" s="219"/>
      <c r="AIO41" s="219"/>
      <c r="AIP41" s="219"/>
      <c r="AIQ41" s="219"/>
      <c r="AIR41" s="219"/>
      <c r="AIS41" s="219"/>
      <c r="AIT41" s="219"/>
      <c r="AIU41" s="219"/>
      <c r="AIV41" s="219"/>
      <c r="AIW41" s="219"/>
      <c r="AIX41" s="219"/>
      <c r="AIY41" s="219"/>
      <c r="AIZ41" s="219"/>
      <c r="AJA41" s="219"/>
      <c r="AJB41" s="219"/>
      <c r="AJC41" s="219"/>
      <c r="AJD41" s="219"/>
      <c r="AJE41" s="219"/>
      <c r="AJF41" s="219"/>
      <c r="AJG41" s="219"/>
      <c r="AJH41" s="219"/>
      <c r="AJI41" s="219"/>
      <c r="AJJ41" s="219"/>
      <c r="AJK41" s="219"/>
      <c r="AJL41" s="219"/>
      <c r="AJM41" s="219"/>
      <c r="AJN41" s="219"/>
      <c r="AJO41" s="219"/>
      <c r="AJP41" s="219"/>
      <c r="AJQ41" s="219"/>
      <c r="AJR41" s="219"/>
      <c r="AJS41" s="219"/>
      <c r="AJT41" s="219"/>
      <c r="AJU41" s="219"/>
      <c r="AJV41" s="219"/>
      <c r="AJW41" s="219"/>
      <c r="AJX41" s="219"/>
      <c r="AJY41" s="219"/>
      <c r="AJZ41" s="219"/>
      <c r="AKA41" s="219"/>
      <c r="AKB41" s="219"/>
      <c r="AKC41" s="219"/>
      <c r="AKD41" s="219"/>
      <c r="AKE41" s="219"/>
      <c r="AKF41" s="219"/>
      <c r="AKG41" s="219"/>
      <c r="AKH41" s="219"/>
      <c r="AKI41" s="219"/>
      <c r="AKJ41" s="219"/>
      <c r="AKK41" s="219"/>
      <c r="AKL41" s="219"/>
      <c r="AKM41" s="219"/>
      <c r="AKN41" s="219"/>
      <c r="AKO41" s="219"/>
      <c r="AKP41" s="219"/>
      <c r="AKQ41" s="219"/>
      <c r="AKR41" s="219"/>
      <c r="AKS41" s="219"/>
      <c r="AKT41" s="219"/>
      <c r="AKU41" s="219"/>
      <c r="AKV41" s="219"/>
      <c r="AKW41" s="219"/>
      <c r="AKX41" s="219"/>
      <c r="AKY41" s="219"/>
      <c r="AKZ41" s="219"/>
      <c r="ALA41" s="219"/>
      <c r="ALB41" s="219"/>
      <c r="ALC41" s="219"/>
      <c r="ALD41" s="219"/>
      <c r="ALE41" s="219"/>
      <c r="ALF41" s="219"/>
      <c r="ALG41" s="219"/>
      <c r="ALH41" s="219"/>
      <c r="ALI41" s="219"/>
      <c r="ALJ41" s="219"/>
      <c r="ALK41" s="219"/>
      <c r="ALL41" s="219"/>
      <c r="ALM41" s="219"/>
      <c r="ALN41" s="219"/>
      <c r="ALO41" s="219"/>
      <c r="ALP41" s="219"/>
      <c r="ALQ41" s="219"/>
      <c r="ALR41" s="219"/>
      <c r="ALS41" s="219"/>
      <c r="ALT41" s="219"/>
      <c r="ALU41" s="219"/>
      <c r="ALV41" s="219"/>
      <c r="ALW41" s="219"/>
      <c r="ALX41" s="219"/>
      <c r="ALY41" s="219"/>
      <c r="ALZ41" s="219"/>
      <c r="AMA41" s="219"/>
      <c r="AMB41" s="219"/>
      <c r="AMC41" s="219"/>
      <c r="AMD41" s="219"/>
      <c r="AME41" s="219"/>
      <c r="AMF41" s="219"/>
      <c r="AMG41" s="219"/>
      <c r="AMH41" s="219"/>
      <c r="AMI41" s="219"/>
      <c r="AMJ41" s="219"/>
      <c r="AMK41" s="219"/>
      <c r="AML41" s="219"/>
      <c r="AMM41" s="219"/>
      <c r="AMN41" s="219"/>
      <c r="AMO41" s="219"/>
      <c r="AMP41" s="219"/>
      <c r="AMQ41" s="219"/>
      <c r="AMR41" s="219"/>
      <c r="AMS41" s="219"/>
      <c r="AMT41" s="219"/>
      <c r="AMU41" s="219"/>
      <c r="AMV41" s="219"/>
      <c r="AMW41" s="219"/>
      <c r="AMX41" s="219"/>
      <c r="AMY41" s="219"/>
      <c r="AMZ41" s="219"/>
      <c r="ANA41" s="219"/>
      <c r="ANB41" s="219"/>
      <c r="ANC41" s="219"/>
      <c r="AND41" s="219"/>
      <c r="ANE41" s="219"/>
      <c r="ANF41" s="219"/>
      <c r="ANG41" s="219"/>
      <c r="ANH41" s="219"/>
      <c r="ANI41" s="219"/>
      <c r="ANJ41" s="219"/>
      <c r="ANK41" s="219"/>
      <c r="ANL41" s="219"/>
      <c r="ANM41" s="219"/>
      <c r="ANN41" s="219"/>
      <c r="ANO41" s="219"/>
      <c r="ANP41" s="219"/>
      <c r="ANQ41" s="219"/>
      <c r="ANR41" s="219"/>
      <c r="ANS41" s="219"/>
      <c r="ANT41" s="219"/>
      <c r="ANU41" s="219"/>
      <c r="ANV41" s="219"/>
      <c r="ANW41" s="219"/>
      <c r="ANX41" s="219"/>
      <c r="ANY41" s="219"/>
      <c r="ANZ41" s="219"/>
      <c r="AOA41" s="219"/>
      <c r="AOB41" s="219"/>
      <c r="AOC41" s="219"/>
      <c r="AOD41" s="219"/>
      <c r="AOE41" s="219"/>
      <c r="AOF41" s="219"/>
      <c r="AOG41" s="219"/>
      <c r="AOH41" s="219"/>
      <c r="AOI41" s="219"/>
      <c r="AOJ41" s="219"/>
      <c r="AOK41" s="219"/>
      <c r="AOL41" s="219"/>
      <c r="AOM41" s="219"/>
      <c r="AON41" s="219"/>
      <c r="AOO41" s="219"/>
      <c r="AOP41" s="219"/>
      <c r="AOQ41" s="219"/>
      <c r="AOR41" s="219"/>
      <c r="AOS41" s="219"/>
      <c r="AOT41" s="219"/>
      <c r="AOU41" s="219"/>
      <c r="AOV41" s="219"/>
      <c r="AOW41" s="219"/>
      <c r="AOX41" s="219"/>
      <c r="AOY41" s="219"/>
      <c r="AOZ41" s="219"/>
      <c r="APA41" s="219"/>
      <c r="APB41" s="219"/>
      <c r="APC41" s="219"/>
      <c r="APD41" s="219"/>
      <c r="APE41" s="219"/>
      <c r="APF41" s="219"/>
      <c r="APG41" s="219"/>
      <c r="APH41" s="219"/>
      <c r="API41" s="219"/>
      <c r="APJ41" s="219"/>
      <c r="APK41" s="219"/>
      <c r="APL41" s="219"/>
      <c r="APM41" s="219"/>
      <c r="APN41" s="219"/>
      <c r="APO41" s="219"/>
      <c r="APP41" s="219"/>
      <c r="APQ41" s="219"/>
      <c r="APR41" s="219"/>
      <c r="APS41" s="219"/>
      <c r="APT41" s="219"/>
      <c r="APU41" s="219"/>
      <c r="APV41" s="219"/>
      <c r="APW41" s="219"/>
      <c r="APX41" s="219"/>
      <c r="APY41" s="219"/>
      <c r="APZ41" s="219"/>
      <c r="AQA41" s="219"/>
      <c r="AQB41" s="219"/>
      <c r="AQC41" s="219"/>
      <c r="AQD41" s="219"/>
      <c r="AQE41" s="219"/>
      <c r="AQF41" s="219"/>
      <c r="AQG41" s="219"/>
      <c r="AQH41" s="219"/>
      <c r="AQI41" s="219"/>
      <c r="AQJ41" s="219"/>
      <c r="AQK41" s="219"/>
      <c r="AQL41" s="219"/>
      <c r="AQM41" s="219"/>
      <c r="AQN41" s="219"/>
      <c r="AQO41" s="219"/>
      <c r="AQP41" s="219"/>
      <c r="AQQ41" s="219"/>
      <c r="AQR41" s="219"/>
      <c r="AQS41" s="219"/>
      <c r="AQT41" s="219"/>
      <c r="AQU41" s="219"/>
      <c r="AQV41" s="219"/>
      <c r="AQW41" s="219"/>
      <c r="AQX41" s="219"/>
      <c r="AQY41" s="219"/>
      <c r="AQZ41" s="219"/>
      <c r="ARA41" s="219"/>
      <c r="ARB41" s="219"/>
      <c r="ARC41" s="219"/>
      <c r="ARD41" s="219"/>
      <c r="ARE41" s="219"/>
      <c r="ARF41" s="219"/>
      <c r="ARG41" s="219"/>
      <c r="ARH41" s="219"/>
      <c r="ARI41" s="219"/>
      <c r="ARJ41" s="219"/>
      <c r="ARK41" s="219"/>
      <c r="ARL41" s="219"/>
      <c r="ARM41" s="219"/>
      <c r="ARN41" s="219"/>
      <c r="ARO41" s="219"/>
      <c r="ARP41" s="219"/>
      <c r="ARQ41" s="219"/>
      <c r="ARR41" s="219"/>
      <c r="ARS41" s="219"/>
      <c r="ART41" s="219"/>
      <c r="ARU41" s="219"/>
      <c r="ARV41" s="219"/>
      <c r="ARW41" s="219"/>
      <c r="ARX41" s="219"/>
      <c r="ARY41" s="219"/>
      <c r="ARZ41" s="219"/>
      <c r="ASA41" s="219"/>
      <c r="ASB41" s="219"/>
      <c r="ASC41" s="219"/>
      <c r="ASD41" s="219"/>
      <c r="ASE41" s="219"/>
      <c r="ASF41" s="219"/>
      <c r="ASG41" s="219"/>
      <c r="ASH41" s="219"/>
      <c r="ASI41" s="219"/>
      <c r="ASJ41" s="219"/>
      <c r="ASK41" s="219"/>
      <c r="ASL41" s="219"/>
      <c r="ASM41" s="219"/>
      <c r="ASN41" s="219"/>
      <c r="ASO41" s="219"/>
      <c r="ASP41" s="219"/>
      <c r="ASQ41" s="219"/>
      <c r="ASR41" s="219"/>
      <c r="ASS41" s="219"/>
      <c r="AST41" s="219"/>
      <c r="ASU41" s="219"/>
      <c r="ASV41" s="219"/>
      <c r="ASW41" s="219"/>
      <c r="ASX41" s="219"/>
      <c r="ASY41" s="219"/>
      <c r="ASZ41" s="219"/>
      <c r="ATA41" s="219"/>
      <c r="ATB41" s="219"/>
      <c r="ATC41" s="219"/>
      <c r="ATD41" s="219"/>
      <c r="ATE41" s="219"/>
      <c r="ATF41" s="219"/>
      <c r="ATG41" s="219"/>
      <c r="ATH41" s="219"/>
      <c r="ATI41" s="219"/>
      <c r="ATJ41" s="219"/>
      <c r="ATK41" s="219"/>
      <c r="ATL41" s="219"/>
      <c r="ATM41" s="219"/>
      <c r="ATN41" s="219"/>
      <c r="ATO41" s="219"/>
      <c r="ATP41" s="219"/>
      <c r="ATQ41" s="219"/>
      <c r="ATR41" s="219"/>
      <c r="ATS41" s="219"/>
      <c r="ATT41" s="219"/>
      <c r="ATU41" s="219"/>
      <c r="ATV41" s="219"/>
      <c r="ATW41" s="219"/>
      <c r="ATX41" s="219"/>
      <c r="ATY41" s="219"/>
      <c r="ATZ41" s="219"/>
      <c r="AUA41" s="219"/>
      <c r="AUB41" s="219"/>
      <c r="AUC41" s="219"/>
      <c r="AUD41" s="219"/>
      <c r="AUE41" s="219"/>
      <c r="AUF41" s="219"/>
      <c r="AUG41" s="219"/>
      <c r="AUH41" s="219"/>
      <c r="AUI41" s="219"/>
      <c r="AUJ41" s="219"/>
      <c r="AUK41" s="219"/>
      <c r="AUL41" s="219"/>
      <c r="AUM41" s="219"/>
      <c r="AUN41" s="219"/>
      <c r="AUO41" s="219"/>
      <c r="AUP41" s="219"/>
      <c r="AUQ41" s="219"/>
      <c r="AUR41" s="219"/>
      <c r="AUS41" s="219"/>
      <c r="AUT41" s="219"/>
      <c r="AUU41" s="219"/>
      <c r="AUV41" s="219"/>
      <c r="AUW41" s="219"/>
      <c r="AUX41" s="219"/>
      <c r="AUY41" s="219"/>
      <c r="AUZ41" s="219"/>
      <c r="AVA41" s="219"/>
      <c r="AVB41" s="219"/>
      <c r="AVC41" s="219"/>
      <c r="AVD41" s="219"/>
      <c r="AVE41" s="219"/>
      <c r="AVF41" s="219"/>
      <c r="AVG41" s="219"/>
      <c r="AVH41" s="219"/>
      <c r="AVI41" s="219"/>
      <c r="AVJ41" s="219"/>
      <c r="AVK41" s="219"/>
      <c r="AVL41" s="219"/>
      <c r="AVM41" s="219"/>
      <c r="AVN41" s="219"/>
      <c r="AVO41" s="219"/>
      <c r="AVP41" s="219"/>
      <c r="AVQ41" s="219"/>
      <c r="AVR41" s="219"/>
      <c r="AVS41" s="219"/>
      <c r="AVT41" s="219"/>
      <c r="AVU41" s="219"/>
      <c r="AVV41" s="219"/>
      <c r="AVW41" s="219"/>
      <c r="AVX41" s="219"/>
      <c r="AVY41" s="219"/>
      <c r="AVZ41" s="219"/>
      <c r="AWA41" s="219"/>
      <c r="AWB41" s="219"/>
      <c r="AWC41" s="219"/>
      <c r="AWD41" s="219"/>
      <c r="AWE41" s="219"/>
      <c r="AWF41" s="219"/>
      <c r="AWG41" s="219"/>
      <c r="AWH41" s="219"/>
      <c r="AWI41" s="219"/>
      <c r="AWJ41" s="219"/>
      <c r="AWK41" s="219"/>
      <c r="AWL41" s="219"/>
      <c r="AWM41" s="219"/>
      <c r="AWN41" s="219"/>
      <c r="AWO41" s="219"/>
      <c r="AWP41" s="219"/>
      <c r="AWQ41" s="219"/>
      <c r="AWR41" s="219"/>
      <c r="AWS41" s="219"/>
      <c r="AWT41" s="219"/>
      <c r="AWU41" s="219"/>
      <c r="AWV41" s="219"/>
      <c r="AWW41" s="219"/>
      <c r="AWX41" s="219"/>
      <c r="AWY41" s="219"/>
      <c r="AWZ41" s="219"/>
      <c r="AXA41" s="219"/>
      <c r="AXB41" s="219"/>
      <c r="AXC41" s="219"/>
      <c r="AXD41" s="219"/>
      <c r="AXE41" s="219"/>
      <c r="AXF41" s="219"/>
      <c r="AXG41" s="219"/>
      <c r="AXH41" s="219"/>
      <c r="AXI41" s="219"/>
      <c r="AXJ41" s="219"/>
      <c r="AXK41" s="219"/>
      <c r="AXL41" s="219"/>
      <c r="AXM41" s="219"/>
      <c r="AXN41" s="219"/>
      <c r="AXO41" s="219"/>
      <c r="AXP41" s="219"/>
      <c r="AXQ41" s="219"/>
      <c r="AXR41" s="219"/>
      <c r="AXS41" s="219"/>
      <c r="AXT41" s="219"/>
      <c r="AXU41" s="219"/>
      <c r="AXV41" s="219"/>
      <c r="AXW41" s="219"/>
      <c r="AXX41" s="219"/>
      <c r="AXY41" s="219"/>
      <c r="AXZ41" s="219"/>
      <c r="AYA41" s="219"/>
      <c r="AYB41" s="219"/>
      <c r="AYC41" s="219"/>
      <c r="AYD41" s="219"/>
      <c r="AYE41" s="219"/>
      <c r="AYF41" s="219"/>
      <c r="AYG41" s="219"/>
      <c r="AYH41" s="219"/>
      <c r="AYI41" s="219"/>
      <c r="AYJ41" s="219"/>
      <c r="AYK41" s="219"/>
      <c r="AYL41" s="219"/>
      <c r="AYM41" s="219"/>
      <c r="AYN41" s="219"/>
      <c r="AYO41" s="219"/>
      <c r="AYP41" s="219"/>
      <c r="AYQ41" s="219"/>
      <c r="AYR41" s="219"/>
      <c r="AYS41" s="219"/>
      <c r="AYT41" s="219"/>
      <c r="AYU41" s="219"/>
      <c r="AYV41" s="219"/>
      <c r="AYW41" s="219"/>
      <c r="AYX41" s="219"/>
      <c r="AYY41" s="219"/>
      <c r="AYZ41" s="219"/>
      <c r="AZA41" s="219"/>
      <c r="AZB41" s="219"/>
      <c r="AZC41" s="219"/>
      <c r="AZD41" s="219"/>
      <c r="AZE41" s="219"/>
      <c r="AZF41" s="219"/>
      <c r="AZG41" s="219"/>
      <c r="AZH41" s="219"/>
      <c r="AZI41" s="219"/>
      <c r="AZJ41" s="219"/>
      <c r="AZK41" s="219"/>
      <c r="AZL41" s="219"/>
      <c r="AZM41" s="219"/>
      <c r="AZN41" s="219"/>
      <c r="AZO41" s="219"/>
      <c r="AZP41" s="219"/>
      <c r="AZQ41" s="219"/>
      <c r="AZR41" s="219"/>
      <c r="AZS41" s="219"/>
      <c r="AZT41" s="219"/>
      <c r="AZU41" s="219"/>
      <c r="AZV41" s="219"/>
      <c r="AZW41" s="219"/>
      <c r="AZX41" s="219"/>
      <c r="AZY41" s="219"/>
      <c r="AZZ41" s="219"/>
      <c r="BAA41" s="219"/>
      <c r="BAB41" s="219"/>
      <c r="BAC41" s="219"/>
      <c r="BAD41" s="219"/>
      <c r="BAE41" s="219"/>
      <c r="BAF41" s="219"/>
      <c r="BAG41" s="219"/>
      <c r="BAH41" s="219"/>
      <c r="BAI41" s="219"/>
      <c r="BAJ41" s="219"/>
      <c r="BAK41" s="219"/>
      <c r="BAL41" s="219"/>
      <c r="BAM41" s="219"/>
      <c r="BAN41" s="219"/>
      <c r="BAO41" s="219"/>
      <c r="BAP41" s="219"/>
      <c r="BAQ41" s="219"/>
      <c r="BAR41" s="219"/>
      <c r="BAS41" s="219"/>
      <c r="BAT41" s="219"/>
      <c r="BAU41" s="219"/>
      <c r="BAV41" s="219"/>
      <c r="BAW41" s="219"/>
      <c r="BAX41" s="219"/>
      <c r="BAY41" s="219"/>
      <c r="BAZ41" s="219"/>
      <c r="BBA41" s="219"/>
      <c r="BBB41" s="219"/>
      <c r="BBC41" s="219"/>
      <c r="BBD41" s="219"/>
      <c r="BBE41" s="219"/>
      <c r="BBF41" s="219"/>
      <c r="BBG41" s="219"/>
      <c r="BBH41" s="219"/>
      <c r="BBI41" s="219"/>
      <c r="BBJ41" s="219"/>
      <c r="BBK41" s="219"/>
      <c r="BBL41" s="219"/>
      <c r="BBM41" s="219"/>
      <c r="BBN41" s="219"/>
      <c r="BBO41" s="219"/>
      <c r="BBP41" s="219"/>
      <c r="BBQ41" s="219"/>
      <c r="BBR41" s="219"/>
      <c r="BBS41" s="219"/>
      <c r="BBT41" s="219"/>
      <c r="BBU41" s="219"/>
      <c r="BBV41" s="219"/>
      <c r="BBW41" s="219"/>
      <c r="BBX41" s="219"/>
      <c r="BBY41" s="219"/>
      <c r="BBZ41" s="219"/>
      <c r="BCA41" s="219"/>
      <c r="BCB41" s="219"/>
      <c r="BCC41" s="219"/>
      <c r="BCD41" s="219"/>
      <c r="BCE41" s="219"/>
      <c r="BCF41" s="219"/>
      <c r="BCG41" s="219"/>
      <c r="BCH41" s="219"/>
      <c r="BCI41" s="219"/>
      <c r="BCJ41" s="219"/>
      <c r="BCK41" s="219"/>
      <c r="BCL41" s="219"/>
      <c r="BCM41" s="219"/>
      <c r="BCN41" s="219"/>
      <c r="BCO41" s="219"/>
      <c r="BCP41" s="219"/>
      <c r="BCQ41" s="219"/>
      <c r="BCR41" s="219"/>
      <c r="BCS41" s="219"/>
      <c r="BCT41" s="219"/>
      <c r="BCU41" s="219"/>
      <c r="BCV41" s="219"/>
      <c r="BCW41" s="219"/>
      <c r="BCX41" s="219"/>
      <c r="BCY41" s="219"/>
      <c r="BCZ41" s="219"/>
      <c r="BDA41" s="219"/>
      <c r="BDB41" s="219"/>
      <c r="BDC41" s="219"/>
      <c r="BDD41" s="219"/>
      <c r="BDE41" s="219"/>
      <c r="BDF41" s="219"/>
      <c r="BDG41" s="219"/>
      <c r="BDH41" s="219"/>
      <c r="BDI41" s="219"/>
      <c r="BDJ41" s="219"/>
      <c r="BDK41" s="219"/>
      <c r="BDL41" s="219"/>
      <c r="BDM41" s="219"/>
      <c r="BDN41" s="219"/>
      <c r="BDO41" s="219"/>
      <c r="BDP41" s="219"/>
      <c r="BDQ41" s="219"/>
      <c r="BDR41" s="219"/>
      <c r="BDS41" s="219"/>
      <c r="BDT41" s="219"/>
      <c r="BDU41" s="219"/>
      <c r="BDV41" s="219"/>
      <c r="BDW41" s="219"/>
      <c r="BDX41" s="219"/>
      <c r="BDY41" s="219"/>
      <c r="BDZ41" s="219"/>
      <c r="BEA41" s="219"/>
      <c r="BEB41" s="219"/>
      <c r="BEC41" s="219"/>
      <c r="BED41" s="219"/>
      <c r="BEE41" s="219"/>
      <c r="BEF41" s="219"/>
      <c r="BEG41" s="219"/>
      <c r="BEH41" s="219"/>
      <c r="BEI41" s="219"/>
      <c r="BEJ41" s="219"/>
      <c r="BEK41" s="219"/>
      <c r="BEL41" s="219"/>
      <c r="BEM41" s="219"/>
      <c r="BEN41" s="219"/>
      <c r="BEO41" s="219"/>
      <c r="BEP41" s="219"/>
      <c r="BEQ41" s="219"/>
      <c r="BER41" s="219"/>
      <c r="BES41" s="219"/>
      <c r="BET41" s="219"/>
      <c r="BEU41" s="219"/>
      <c r="BEV41" s="219"/>
      <c r="BEW41" s="219"/>
      <c r="BEX41" s="219"/>
      <c r="BEY41" s="219"/>
      <c r="BEZ41" s="219"/>
      <c r="BFA41" s="219"/>
      <c r="BFB41" s="219"/>
      <c r="BFC41" s="219"/>
      <c r="BFD41" s="219"/>
      <c r="BFE41" s="219"/>
      <c r="BFF41" s="219"/>
      <c r="BFG41" s="219"/>
      <c r="BFH41" s="219"/>
      <c r="BFI41" s="219"/>
      <c r="BFJ41" s="219"/>
      <c r="BFK41" s="219"/>
      <c r="BFL41" s="219"/>
      <c r="BFM41" s="219"/>
      <c r="BFN41" s="219"/>
      <c r="BFO41" s="219"/>
      <c r="BFP41" s="219"/>
      <c r="BFQ41" s="219"/>
      <c r="BFR41" s="219"/>
      <c r="BFS41" s="219"/>
      <c r="BFT41" s="219"/>
      <c r="BFU41" s="219"/>
      <c r="BFV41" s="219"/>
      <c r="BFW41" s="219"/>
      <c r="BFX41" s="219"/>
      <c r="BFY41" s="219"/>
      <c r="BFZ41" s="219"/>
      <c r="BGA41" s="219"/>
      <c r="BGB41" s="219"/>
      <c r="BGC41" s="219"/>
      <c r="BGD41" s="219"/>
      <c r="BGE41" s="219"/>
      <c r="BGF41" s="219"/>
      <c r="BGG41" s="219"/>
      <c r="BGH41" s="219"/>
      <c r="BGI41" s="219"/>
      <c r="BGJ41" s="219"/>
      <c r="BGK41" s="219"/>
      <c r="BGL41" s="219"/>
      <c r="BGM41" s="219"/>
      <c r="BGN41" s="219"/>
      <c r="BGO41" s="219"/>
      <c r="BGP41" s="219"/>
      <c r="BGQ41" s="219"/>
      <c r="BGR41" s="219"/>
      <c r="BGS41" s="219"/>
      <c r="BGT41" s="219"/>
      <c r="BGU41" s="219"/>
      <c r="BGV41" s="219"/>
      <c r="BGW41" s="219"/>
      <c r="BGX41" s="219"/>
      <c r="BGY41" s="219"/>
      <c r="BGZ41" s="219"/>
      <c r="BHA41" s="219"/>
      <c r="BHB41" s="219"/>
      <c r="BHC41" s="219"/>
      <c r="BHD41" s="219"/>
      <c r="BHE41" s="219"/>
      <c r="BHF41" s="219"/>
      <c r="BHG41" s="219"/>
      <c r="BHH41" s="219"/>
      <c r="BHI41" s="219"/>
      <c r="BHJ41" s="219"/>
      <c r="BHK41" s="219"/>
      <c r="BHL41" s="219"/>
      <c r="BHM41" s="219"/>
      <c r="BHN41" s="219"/>
      <c r="BHO41" s="219"/>
      <c r="BHP41" s="219"/>
      <c r="BHQ41" s="219"/>
      <c r="BHR41" s="219"/>
      <c r="BHS41" s="219"/>
      <c r="BHT41" s="219"/>
      <c r="BHU41" s="219"/>
      <c r="BHV41" s="219"/>
      <c r="BHW41" s="219"/>
      <c r="BHX41" s="219"/>
      <c r="BHY41" s="219"/>
      <c r="BHZ41" s="219"/>
      <c r="BIA41" s="219"/>
      <c r="BIB41" s="219"/>
      <c r="BIC41" s="219"/>
      <c r="BID41" s="219"/>
      <c r="BIE41" s="219"/>
      <c r="BIF41" s="219"/>
      <c r="BIG41" s="219"/>
      <c r="BIH41" s="219"/>
      <c r="BII41" s="219"/>
      <c r="BIJ41" s="219"/>
      <c r="BIK41" s="219"/>
      <c r="BIL41" s="219"/>
      <c r="BIM41" s="219"/>
      <c r="BIN41" s="219"/>
      <c r="BIO41" s="219"/>
      <c r="BIP41" s="219"/>
      <c r="BIQ41" s="219"/>
      <c r="BIR41" s="219"/>
      <c r="BIS41" s="219"/>
      <c r="BIT41" s="219"/>
      <c r="BIU41" s="219"/>
      <c r="BIV41" s="219"/>
      <c r="BIW41" s="219"/>
      <c r="BIX41" s="219"/>
      <c r="BIY41" s="219"/>
      <c r="BIZ41" s="219"/>
      <c r="BJA41" s="219"/>
      <c r="BJB41" s="219"/>
      <c r="BJC41" s="219"/>
      <c r="BJD41" s="219"/>
      <c r="BJE41" s="219"/>
      <c r="BJF41" s="219"/>
      <c r="BJG41" s="219"/>
      <c r="BJH41" s="219"/>
      <c r="BJI41" s="219"/>
      <c r="BJJ41" s="219"/>
      <c r="BJK41" s="219"/>
      <c r="BJL41" s="219"/>
      <c r="BJM41" s="219"/>
      <c r="BJN41" s="219"/>
      <c r="BJO41" s="219"/>
      <c r="BJP41" s="219"/>
      <c r="BJQ41" s="219"/>
      <c r="BJR41" s="219"/>
      <c r="BJS41" s="219"/>
      <c r="BJT41" s="219"/>
      <c r="BJU41" s="219"/>
      <c r="BJV41" s="219"/>
      <c r="BJW41" s="219"/>
      <c r="BJX41" s="219"/>
    </row>
    <row r="42" spans="1:1636" s="219" customFormat="1" ht="21.9" customHeight="1" x14ac:dyDescent="0.25">
      <c r="A42" s="311"/>
      <c r="B42" s="309"/>
      <c r="C42" s="307"/>
      <c r="D42" s="258">
        <v>232</v>
      </c>
      <c r="E42" s="259" t="s">
        <v>434</v>
      </c>
      <c r="F42" s="239"/>
      <c r="G42" s="239"/>
      <c r="H42" s="239"/>
      <c r="I42" s="239"/>
      <c r="J42" s="239"/>
      <c r="K42" s="239"/>
      <c r="L42" s="239"/>
      <c r="M42" s="239"/>
      <c r="N42" s="239"/>
      <c r="O42" s="239"/>
      <c r="P42" s="239">
        <v>0</v>
      </c>
      <c r="Q42" s="239"/>
      <c r="R42" s="239">
        <f t="shared" si="1"/>
        <v>0</v>
      </c>
      <c r="S42" s="234">
        <v>0</v>
      </c>
      <c r="T42" s="243"/>
      <c r="U42" s="237"/>
      <c r="IC42" s="221"/>
      <c r="ID42" s="221"/>
      <c r="IE42" s="221"/>
      <c r="IF42" s="221"/>
      <c r="IG42" s="221"/>
      <c r="IH42" s="221"/>
      <c r="II42" s="221"/>
      <c r="IJ42" s="221"/>
      <c r="IK42" s="221"/>
      <c r="IL42" s="221"/>
      <c r="IM42" s="221"/>
      <c r="IN42" s="221"/>
      <c r="IO42" s="221"/>
      <c r="IP42" s="221"/>
      <c r="IQ42" s="221"/>
      <c r="IR42" s="221"/>
      <c r="IS42" s="221"/>
      <c r="IT42" s="221"/>
      <c r="IU42" s="221"/>
      <c r="IV42" s="221"/>
      <c r="IW42" s="221"/>
      <c r="IX42" s="221"/>
      <c r="IY42" s="221"/>
      <c r="IZ42" s="221"/>
      <c r="JA42" s="221"/>
      <c r="JB42" s="221"/>
      <c r="JC42" s="221"/>
      <c r="JD42" s="221"/>
      <c r="JE42" s="221"/>
      <c r="JF42" s="221"/>
      <c r="JG42" s="221"/>
      <c r="JH42" s="221"/>
      <c r="JI42" s="221"/>
      <c r="JJ42" s="221"/>
      <c r="JK42" s="221"/>
      <c r="JL42" s="221"/>
      <c r="JM42" s="221"/>
      <c r="JN42" s="221"/>
      <c r="JO42" s="221"/>
      <c r="JP42" s="221"/>
      <c r="JQ42" s="221"/>
      <c r="JR42" s="221"/>
      <c r="JS42" s="221"/>
      <c r="JT42" s="221"/>
      <c r="JU42" s="221"/>
      <c r="JV42" s="221"/>
      <c r="JW42" s="221"/>
      <c r="JX42" s="221"/>
      <c r="JY42" s="221"/>
      <c r="JZ42" s="221"/>
      <c r="KA42" s="221"/>
      <c r="KB42" s="221"/>
      <c r="KC42" s="221"/>
      <c r="KD42" s="221"/>
      <c r="KE42" s="221"/>
      <c r="KF42" s="221"/>
      <c r="KG42" s="221"/>
      <c r="KH42" s="221"/>
      <c r="KI42" s="221"/>
      <c r="KJ42" s="221"/>
      <c r="KK42" s="221"/>
      <c r="KL42" s="221"/>
      <c r="KM42" s="221"/>
      <c r="KN42" s="221"/>
      <c r="KO42" s="221"/>
      <c r="KP42" s="221"/>
      <c r="KQ42" s="221"/>
      <c r="KR42" s="221"/>
      <c r="KS42" s="221"/>
      <c r="KT42" s="221"/>
      <c r="KU42" s="221"/>
      <c r="KV42" s="221"/>
      <c r="KW42" s="221"/>
      <c r="KX42" s="221"/>
      <c r="KY42" s="221"/>
      <c r="KZ42" s="221"/>
      <c r="LA42" s="221"/>
      <c r="LB42" s="221"/>
      <c r="LC42" s="221"/>
      <c r="LD42" s="221"/>
      <c r="LE42" s="221"/>
      <c r="LF42" s="221"/>
      <c r="LG42" s="221"/>
      <c r="LH42" s="221"/>
      <c r="LI42" s="221"/>
      <c r="LJ42" s="221"/>
      <c r="LK42" s="221"/>
      <c r="LL42" s="221"/>
      <c r="LM42" s="221"/>
      <c r="LN42" s="221"/>
      <c r="LO42" s="221"/>
      <c r="LP42" s="221"/>
      <c r="LQ42" s="221"/>
      <c r="LR42" s="221"/>
      <c r="LS42" s="221"/>
      <c r="LT42" s="221"/>
      <c r="LU42" s="221"/>
      <c r="LV42" s="221"/>
      <c r="LW42" s="221"/>
      <c r="LX42" s="221"/>
      <c r="LY42" s="221"/>
      <c r="LZ42" s="221"/>
      <c r="MA42" s="221"/>
      <c r="MB42" s="221"/>
      <c r="MC42" s="221"/>
      <c r="MD42" s="221"/>
      <c r="ME42" s="221"/>
      <c r="MF42" s="221"/>
      <c r="MG42" s="221"/>
      <c r="MH42" s="221"/>
      <c r="MI42" s="221"/>
      <c r="MJ42" s="221"/>
      <c r="MK42" s="221"/>
      <c r="ML42" s="221"/>
      <c r="MM42" s="221"/>
      <c r="MN42" s="221"/>
      <c r="MO42" s="221"/>
      <c r="MP42" s="221"/>
      <c r="MQ42" s="221"/>
      <c r="MR42" s="221"/>
      <c r="MS42" s="221"/>
      <c r="MT42" s="221"/>
      <c r="MU42" s="221"/>
      <c r="MV42" s="221"/>
      <c r="MW42" s="221"/>
      <c r="MX42" s="221"/>
      <c r="MY42" s="221"/>
      <c r="MZ42" s="221"/>
      <c r="NA42" s="221"/>
      <c r="NB42" s="221"/>
      <c r="NC42" s="221"/>
      <c r="ND42" s="221"/>
      <c r="NE42" s="221"/>
      <c r="NF42" s="221"/>
      <c r="NG42" s="221"/>
      <c r="NH42" s="221"/>
      <c r="NI42" s="221"/>
      <c r="NJ42" s="221"/>
      <c r="NK42" s="221"/>
      <c r="NL42" s="221"/>
      <c r="NM42" s="221"/>
      <c r="NN42" s="221"/>
      <c r="NO42" s="221"/>
      <c r="NP42" s="221"/>
      <c r="NQ42" s="221"/>
      <c r="NR42" s="221"/>
      <c r="NS42" s="221"/>
      <c r="NT42" s="221"/>
      <c r="NU42" s="221"/>
      <c r="NV42" s="221"/>
      <c r="NW42" s="221"/>
      <c r="NX42" s="221"/>
      <c r="NY42" s="221"/>
      <c r="NZ42" s="221"/>
      <c r="OA42" s="221"/>
      <c r="OB42" s="221"/>
      <c r="OC42" s="221"/>
      <c r="OD42" s="221"/>
      <c r="OE42" s="221"/>
      <c r="OF42" s="221"/>
      <c r="OG42" s="221"/>
      <c r="OH42" s="221"/>
      <c r="OI42" s="221"/>
      <c r="OJ42" s="221"/>
      <c r="OK42" s="221"/>
      <c r="OL42" s="221"/>
      <c r="OM42" s="221"/>
      <c r="ON42" s="221"/>
      <c r="OO42" s="221"/>
      <c r="OP42" s="221"/>
      <c r="OQ42" s="221"/>
      <c r="OR42" s="221"/>
      <c r="OS42" s="221"/>
      <c r="OT42" s="221"/>
      <c r="OU42" s="221"/>
      <c r="OV42" s="221"/>
      <c r="OW42" s="221"/>
      <c r="OX42" s="221"/>
      <c r="OY42" s="221"/>
      <c r="OZ42" s="221"/>
      <c r="PA42" s="221"/>
      <c r="PB42" s="221"/>
      <c r="PC42" s="221"/>
      <c r="PD42" s="221"/>
      <c r="PE42" s="221"/>
      <c r="PF42" s="221"/>
      <c r="PG42" s="221"/>
      <c r="PH42" s="221"/>
      <c r="PI42" s="221"/>
      <c r="PJ42" s="221"/>
      <c r="PK42" s="221"/>
      <c r="PL42" s="221"/>
      <c r="PM42" s="221"/>
      <c r="PN42" s="221"/>
      <c r="PO42" s="221"/>
      <c r="PP42" s="221"/>
      <c r="PQ42" s="221"/>
      <c r="PR42" s="221"/>
      <c r="PS42" s="221"/>
      <c r="PT42" s="221"/>
      <c r="PU42" s="221"/>
      <c r="PV42" s="221"/>
      <c r="PW42" s="221"/>
      <c r="PX42" s="221"/>
      <c r="PY42" s="221"/>
      <c r="PZ42" s="221"/>
      <c r="QA42" s="221"/>
      <c r="QB42" s="221"/>
      <c r="QC42" s="221"/>
      <c r="QD42" s="221"/>
      <c r="QE42" s="221"/>
      <c r="QF42" s="221"/>
      <c r="QG42" s="221"/>
      <c r="QH42" s="221"/>
      <c r="QI42" s="221"/>
      <c r="QJ42" s="221"/>
      <c r="QK42" s="221"/>
      <c r="QL42" s="221"/>
      <c r="QM42" s="221"/>
      <c r="QN42" s="221"/>
      <c r="QO42" s="221"/>
      <c r="QP42" s="221"/>
      <c r="QQ42" s="221"/>
      <c r="QR42" s="221"/>
      <c r="QS42" s="221"/>
      <c r="QT42" s="221"/>
      <c r="QU42" s="221"/>
      <c r="QV42" s="221"/>
      <c r="QW42" s="221"/>
      <c r="QX42" s="221"/>
      <c r="QY42" s="221"/>
      <c r="QZ42" s="221"/>
      <c r="RA42" s="221"/>
      <c r="RB42" s="221"/>
      <c r="RC42" s="221"/>
      <c r="RD42" s="221"/>
      <c r="RE42" s="221"/>
      <c r="RF42" s="221"/>
      <c r="RG42" s="221"/>
      <c r="RH42" s="221"/>
      <c r="RI42" s="221"/>
      <c r="RJ42" s="221"/>
      <c r="RK42" s="221"/>
      <c r="RL42" s="221"/>
      <c r="RM42" s="221"/>
      <c r="RN42" s="221"/>
      <c r="RO42" s="221"/>
      <c r="RP42" s="221"/>
      <c r="RQ42" s="221"/>
      <c r="RR42" s="221"/>
      <c r="RS42" s="221"/>
      <c r="RT42" s="221"/>
      <c r="RU42" s="221"/>
      <c r="RV42" s="221"/>
      <c r="RW42" s="221"/>
      <c r="RX42" s="221"/>
      <c r="RY42" s="221"/>
      <c r="RZ42" s="221"/>
      <c r="SA42" s="221"/>
      <c r="SB42" s="221"/>
      <c r="SC42" s="221"/>
      <c r="SD42" s="221"/>
      <c r="SE42" s="221"/>
      <c r="SF42" s="221"/>
      <c r="SG42" s="221"/>
      <c r="SH42" s="221"/>
      <c r="SI42" s="221"/>
      <c r="SJ42" s="221"/>
      <c r="SK42" s="221"/>
      <c r="SL42" s="221"/>
      <c r="SM42" s="221"/>
      <c r="SN42" s="221"/>
      <c r="SO42" s="221"/>
      <c r="SP42" s="221"/>
      <c r="SQ42" s="221"/>
      <c r="SR42" s="221"/>
      <c r="SS42" s="221"/>
      <c r="ST42" s="221"/>
      <c r="SU42" s="221"/>
      <c r="SV42" s="221"/>
      <c r="SW42" s="221"/>
      <c r="SX42" s="221"/>
      <c r="SY42" s="221"/>
      <c r="SZ42" s="221"/>
      <c r="TA42" s="221"/>
      <c r="TB42" s="221"/>
      <c r="TC42" s="221"/>
      <c r="TD42" s="221"/>
      <c r="TE42" s="221"/>
      <c r="TF42" s="221"/>
      <c r="TG42" s="221"/>
      <c r="TH42" s="221"/>
      <c r="TI42" s="221"/>
      <c r="TJ42" s="221"/>
      <c r="TK42" s="221"/>
      <c r="TL42" s="221"/>
      <c r="TM42" s="221"/>
      <c r="TN42" s="221"/>
      <c r="TO42" s="221"/>
      <c r="TP42" s="221"/>
      <c r="TQ42" s="221"/>
      <c r="TR42" s="221"/>
      <c r="TS42" s="221"/>
      <c r="TT42" s="221"/>
      <c r="TU42" s="221"/>
      <c r="TV42" s="221"/>
      <c r="TW42" s="221"/>
      <c r="TX42" s="221"/>
      <c r="TY42" s="221"/>
      <c r="TZ42" s="221"/>
      <c r="UA42" s="221"/>
      <c r="UB42" s="221"/>
      <c r="UC42" s="221"/>
      <c r="UD42" s="221"/>
      <c r="UE42" s="221"/>
      <c r="UF42" s="221"/>
      <c r="UG42" s="221"/>
      <c r="UH42" s="221"/>
      <c r="UI42" s="221"/>
      <c r="UJ42" s="221"/>
      <c r="UK42" s="221"/>
      <c r="UL42" s="221"/>
      <c r="UM42" s="221"/>
      <c r="UN42" s="221"/>
      <c r="UO42" s="221"/>
      <c r="UP42" s="221"/>
      <c r="UQ42" s="221"/>
      <c r="UR42" s="221"/>
      <c r="US42" s="221"/>
      <c r="UT42" s="221"/>
      <c r="UU42" s="221"/>
      <c r="UV42" s="221"/>
      <c r="UW42" s="221"/>
      <c r="UX42" s="221"/>
      <c r="UY42" s="221"/>
      <c r="UZ42" s="221"/>
      <c r="VA42" s="221"/>
      <c r="VB42" s="221"/>
      <c r="VC42" s="221"/>
      <c r="VD42" s="221"/>
      <c r="VE42" s="221"/>
      <c r="VF42" s="221"/>
      <c r="VG42" s="221"/>
      <c r="VH42" s="221"/>
      <c r="VI42" s="221"/>
      <c r="VJ42" s="221"/>
      <c r="VK42" s="221"/>
      <c r="VL42" s="221"/>
      <c r="VM42" s="221"/>
      <c r="VN42" s="221"/>
      <c r="VO42" s="221"/>
      <c r="VP42" s="221"/>
      <c r="VQ42" s="221"/>
      <c r="VR42" s="221"/>
      <c r="VS42" s="221"/>
      <c r="VT42" s="221"/>
      <c r="VU42" s="221"/>
      <c r="VV42" s="221"/>
      <c r="VW42" s="221"/>
      <c r="VX42" s="221"/>
      <c r="VY42" s="221"/>
      <c r="VZ42" s="221"/>
      <c r="WA42" s="221"/>
      <c r="WB42" s="221"/>
      <c r="WC42" s="221"/>
      <c r="WD42" s="221"/>
      <c r="WE42" s="221"/>
      <c r="WF42" s="221"/>
      <c r="WG42" s="221"/>
      <c r="WH42" s="221"/>
      <c r="WI42" s="221"/>
      <c r="WJ42" s="221"/>
      <c r="WK42" s="221"/>
      <c r="WL42" s="221"/>
      <c r="WM42" s="221"/>
      <c r="WN42" s="221"/>
      <c r="WO42" s="221"/>
      <c r="WP42" s="221"/>
      <c r="WQ42" s="221"/>
      <c r="WR42" s="221"/>
      <c r="WS42" s="221"/>
      <c r="WT42" s="221"/>
      <c r="WU42" s="221"/>
      <c r="WV42" s="221"/>
      <c r="WW42" s="221"/>
      <c r="WX42" s="221"/>
      <c r="WY42" s="221"/>
      <c r="WZ42" s="221"/>
      <c r="XA42" s="221"/>
      <c r="XB42" s="221"/>
      <c r="XC42" s="221"/>
      <c r="XD42" s="221"/>
      <c r="XE42" s="221"/>
      <c r="XF42" s="221"/>
      <c r="XG42" s="221"/>
      <c r="XH42" s="221"/>
      <c r="XI42" s="221"/>
      <c r="XJ42" s="221"/>
      <c r="XK42" s="221"/>
      <c r="XL42" s="221"/>
      <c r="XM42" s="221"/>
      <c r="XN42" s="221"/>
      <c r="XO42" s="221"/>
      <c r="XP42" s="221"/>
      <c r="XQ42" s="221"/>
      <c r="XR42" s="221"/>
      <c r="XS42" s="221"/>
      <c r="XT42" s="221"/>
      <c r="XU42" s="221"/>
      <c r="XV42" s="221"/>
      <c r="XW42" s="221"/>
      <c r="XX42" s="221"/>
      <c r="XY42" s="221"/>
      <c r="XZ42" s="221"/>
      <c r="YA42" s="221"/>
      <c r="YB42" s="221"/>
      <c r="YC42" s="221"/>
      <c r="YD42" s="221"/>
      <c r="YE42" s="221"/>
      <c r="YF42" s="221"/>
      <c r="YG42" s="221"/>
      <c r="YH42" s="221"/>
      <c r="YI42" s="221"/>
      <c r="YJ42" s="221"/>
      <c r="YK42" s="221"/>
      <c r="YL42" s="221"/>
      <c r="YM42" s="221"/>
      <c r="YN42" s="221"/>
      <c r="YO42" s="221"/>
      <c r="YP42" s="221"/>
      <c r="YQ42" s="221"/>
      <c r="YR42" s="221"/>
      <c r="YS42" s="221"/>
      <c r="YT42" s="221"/>
      <c r="YU42" s="221"/>
      <c r="YV42" s="221"/>
      <c r="YW42" s="221"/>
      <c r="YX42" s="221"/>
      <c r="YY42" s="221"/>
      <c r="YZ42" s="221"/>
      <c r="ZA42" s="221"/>
      <c r="ZB42" s="221"/>
      <c r="ZC42" s="221"/>
      <c r="ZD42" s="221"/>
      <c r="ZE42" s="221"/>
      <c r="ZF42" s="221"/>
      <c r="ZG42" s="221"/>
      <c r="ZH42" s="221"/>
      <c r="ZI42" s="221"/>
      <c r="ZJ42" s="221"/>
      <c r="ZK42" s="221"/>
      <c r="ZL42" s="221"/>
      <c r="ZM42" s="221"/>
      <c r="ZN42" s="221"/>
      <c r="ZO42" s="221"/>
      <c r="ZP42" s="221"/>
      <c r="ZQ42" s="221"/>
      <c r="ZR42" s="221"/>
      <c r="ZS42" s="221"/>
      <c r="ZT42" s="221"/>
      <c r="ZU42" s="221"/>
      <c r="ZV42" s="221"/>
      <c r="ZW42" s="221"/>
      <c r="ZX42" s="221"/>
      <c r="ZY42" s="221"/>
      <c r="ZZ42" s="221"/>
      <c r="AAA42" s="221"/>
      <c r="AAB42" s="221"/>
      <c r="AAC42" s="221"/>
      <c r="AAD42" s="221"/>
      <c r="AAE42" s="221"/>
      <c r="AAF42" s="221"/>
      <c r="AAG42" s="221"/>
      <c r="AAH42" s="221"/>
      <c r="AAI42" s="221"/>
      <c r="AAJ42" s="221"/>
      <c r="AAK42" s="221"/>
      <c r="AAL42" s="221"/>
      <c r="AAM42" s="221"/>
      <c r="AAN42" s="221"/>
      <c r="AAO42" s="221"/>
      <c r="AAP42" s="221"/>
      <c r="AAQ42" s="221"/>
      <c r="AAR42" s="221"/>
      <c r="AAS42" s="221"/>
      <c r="AAT42" s="221"/>
      <c r="AAU42" s="221"/>
      <c r="AAV42" s="221"/>
      <c r="AAW42" s="221"/>
      <c r="AAX42" s="221"/>
      <c r="AAY42" s="221"/>
      <c r="AAZ42" s="221"/>
      <c r="ABA42" s="221"/>
      <c r="ABB42" s="221"/>
      <c r="ABC42" s="221"/>
      <c r="ABD42" s="221"/>
      <c r="ABE42" s="221"/>
      <c r="ABF42" s="221"/>
      <c r="ABG42" s="221"/>
      <c r="ABH42" s="221"/>
      <c r="ABI42" s="221"/>
      <c r="ABJ42" s="221"/>
      <c r="ABK42" s="221"/>
      <c r="ABL42" s="221"/>
      <c r="ABM42" s="221"/>
      <c r="ABN42" s="221"/>
      <c r="ABO42" s="221"/>
      <c r="ABP42" s="221"/>
      <c r="ABQ42" s="221"/>
      <c r="ABR42" s="221"/>
      <c r="ABS42" s="221"/>
      <c r="ABT42" s="221"/>
      <c r="ABU42" s="221"/>
      <c r="ABV42" s="221"/>
      <c r="ABW42" s="221"/>
      <c r="ABX42" s="221"/>
      <c r="ABY42" s="221"/>
      <c r="ABZ42" s="221"/>
      <c r="ACA42" s="221"/>
      <c r="ACB42" s="221"/>
      <c r="ACC42" s="221"/>
      <c r="ACD42" s="221"/>
      <c r="ACE42" s="221"/>
      <c r="ACF42" s="221"/>
      <c r="ACG42" s="221"/>
      <c r="ACH42" s="221"/>
      <c r="ACI42" s="221"/>
      <c r="ACJ42" s="221"/>
      <c r="ACK42" s="221"/>
      <c r="ACL42" s="221"/>
      <c r="ACM42" s="221"/>
      <c r="ACN42" s="221"/>
      <c r="ACO42" s="221"/>
      <c r="ACP42" s="221"/>
      <c r="ACQ42" s="221"/>
      <c r="ACR42" s="221"/>
      <c r="ACS42" s="221"/>
      <c r="ACT42" s="221"/>
      <c r="ACU42" s="221"/>
      <c r="ACV42" s="221"/>
      <c r="ACW42" s="221"/>
      <c r="ACX42" s="221"/>
      <c r="ACY42" s="221"/>
      <c r="ACZ42" s="221"/>
      <c r="ADA42" s="221"/>
      <c r="ADB42" s="221"/>
      <c r="ADC42" s="221"/>
      <c r="ADD42" s="221"/>
      <c r="ADE42" s="221"/>
      <c r="ADF42" s="221"/>
      <c r="ADG42" s="221"/>
      <c r="ADH42" s="221"/>
      <c r="ADI42" s="221"/>
      <c r="ADJ42" s="221"/>
      <c r="ADK42" s="221"/>
      <c r="ADL42" s="221"/>
      <c r="ADM42" s="221"/>
      <c r="ADN42" s="221"/>
      <c r="ADO42" s="221"/>
      <c r="ADP42" s="221"/>
      <c r="ADQ42" s="221"/>
      <c r="ADR42" s="221"/>
      <c r="ADS42" s="221"/>
      <c r="ADT42" s="221"/>
      <c r="ADU42" s="221"/>
      <c r="ADV42" s="221"/>
      <c r="ADW42" s="221"/>
      <c r="ADX42" s="221"/>
      <c r="ADY42" s="221"/>
      <c r="ADZ42" s="221"/>
      <c r="AEA42" s="221"/>
      <c r="AEB42" s="221"/>
      <c r="AEC42" s="221"/>
      <c r="AED42" s="221"/>
      <c r="AEE42" s="221"/>
      <c r="AEF42" s="221"/>
      <c r="AEG42" s="221"/>
      <c r="AEH42" s="221"/>
      <c r="AEI42" s="221"/>
      <c r="AEJ42" s="221"/>
      <c r="AEK42" s="221"/>
      <c r="AEL42" s="221"/>
      <c r="AEM42" s="221"/>
      <c r="AEN42" s="221"/>
      <c r="AEO42" s="221"/>
      <c r="AEP42" s="221"/>
      <c r="AEQ42" s="221"/>
      <c r="AER42" s="221"/>
      <c r="AES42" s="221"/>
      <c r="AET42" s="221"/>
      <c r="AEU42" s="221"/>
      <c r="AEV42" s="221"/>
      <c r="AEW42" s="221"/>
      <c r="AEX42" s="221"/>
      <c r="AEY42" s="221"/>
      <c r="AEZ42" s="221"/>
      <c r="AFA42" s="221"/>
      <c r="AFB42" s="221"/>
      <c r="AFC42" s="221"/>
      <c r="AFD42" s="221"/>
      <c r="AFE42" s="221"/>
      <c r="AFF42" s="221"/>
      <c r="AFG42" s="221"/>
      <c r="AFH42" s="221"/>
      <c r="AFI42" s="221"/>
      <c r="AFJ42" s="221"/>
      <c r="AFK42" s="221"/>
      <c r="AFL42" s="221"/>
      <c r="AFM42" s="221"/>
      <c r="AFN42" s="221"/>
      <c r="AFO42" s="221"/>
      <c r="AFP42" s="221"/>
      <c r="AFQ42" s="221"/>
      <c r="AFR42" s="221"/>
      <c r="AFS42" s="221"/>
      <c r="AFT42" s="221"/>
      <c r="AFU42" s="221"/>
      <c r="AFV42" s="221"/>
      <c r="AFW42" s="221"/>
      <c r="AFX42" s="221"/>
      <c r="AFY42" s="221"/>
      <c r="AFZ42" s="221"/>
      <c r="AGA42" s="221"/>
      <c r="AGB42" s="221"/>
      <c r="AGC42" s="221"/>
      <c r="AGD42" s="221"/>
      <c r="AGE42" s="221"/>
      <c r="AGF42" s="221"/>
      <c r="AGG42" s="221"/>
      <c r="AGH42" s="221"/>
      <c r="AGI42" s="221"/>
      <c r="AGJ42" s="221"/>
      <c r="AGK42" s="221"/>
      <c r="AGL42" s="221"/>
      <c r="AGM42" s="221"/>
      <c r="AGN42" s="221"/>
      <c r="AGO42" s="221"/>
      <c r="AGP42" s="221"/>
      <c r="AGQ42" s="221"/>
      <c r="AGR42" s="221"/>
      <c r="AGS42" s="221"/>
      <c r="AGT42" s="221"/>
      <c r="AGU42" s="221"/>
      <c r="AGV42" s="221"/>
      <c r="AGW42" s="221"/>
      <c r="AGX42" s="221"/>
      <c r="AGY42" s="221"/>
      <c r="AGZ42" s="221"/>
      <c r="AHA42" s="221"/>
      <c r="AHB42" s="221"/>
      <c r="AHC42" s="221"/>
      <c r="AHD42" s="221"/>
      <c r="AHE42" s="221"/>
      <c r="AHF42" s="221"/>
      <c r="AHG42" s="221"/>
      <c r="AHH42" s="221"/>
      <c r="AHI42" s="221"/>
      <c r="AHJ42" s="221"/>
      <c r="AHK42" s="221"/>
      <c r="AHL42" s="221"/>
      <c r="AHM42" s="221"/>
      <c r="AHN42" s="221"/>
      <c r="AHO42" s="221"/>
      <c r="AHP42" s="221"/>
      <c r="AHQ42" s="221"/>
      <c r="AHR42" s="221"/>
      <c r="AHS42" s="221"/>
      <c r="AHT42" s="221"/>
      <c r="AHU42" s="221"/>
      <c r="AHV42" s="221"/>
      <c r="AHW42" s="221"/>
      <c r="AHX42" s="221"/>
      <c r="AHY42" s="221"/>
      <c r="AHZ42" s="221"/>
      <c r="AIA42" s="221"/>
      <c r="AIB42" s="221"/>
      <c r="AIC42" s="221"/>
      <c r="AID42" s="221"/>
      <c r="AIE42" s="221"/>
      <c r="AIF42" s="221"/>
      <c r="AIG42" s="221"/>
      <c r="AIH42" s="221"/>
      <c r="AII42" s="221"/>
      <c r="AIJ42" s="221"/>
      <c r="AIK42" s="221"/>
      <c r="AIL42" s="221"/>
      <c r="AIM42" s="221"/>
      <c r="AIN42" s="221"/>
      <c r="AIO42" s="221"/>
      <c r="AIP42" s="221"/>
      <c r="AIQ42" s="221"/>
      <c r="AIR42" s="221"/>
      <c r="AIS42" s="221"/>
      <c r="AIT42" s="221"/>
      <c r="AIU42" s="221"/>
      <c r="AIV42" s="221"/>
      <c r="AIW42" s="221"/>
      <c r="AIX42" s="221"/>
      <c r="AIY42" s="221"/>
      <c r="AIZ42" s="221"/>
      <c r="AJA42" s="221"/>
      <c r="AJB42" s="221"/>
      <c r="AJC42" s="221"/>
      <c r="AJD42" s="221"/>
      <c r="AJE42" s="221"/>
      <c r="AJF42" s="221"/>
      <c r="AJG42" s="221"/>
      <c r="AJH42" s="221"/>
      <c r="AJI42" s="221"/>
      <c r="AJJ42" s="221"/>
      <c r="AJK42" s="221"/>
      <c r="AJL42" s="221"/>
      <c r="AJM42" s="221"/>
      <c r="AJN42" s="221"/>
      <c r="AJO42" s="221"/>
      <c r="AJP42" s="221"/>
      <c r="AJQ42" s="221"/>
      <c r="AJR42" s="221"/>
      <c r="AJS42" s="221"/>
      <c r="AJT42" s="221"/>
      <c r="AJU42" s="221"/>
      <c r="AJV42" s="221"/>
      <c r="AJW42" s="221"/>
      <c r="AJX42" s="221"/>
      <c r="AJY42" s="221"/>
      <c r="AJZ42" s="221"/>
      <c r="AKA42" s="221"/>
      <c r="AKB42" s="221"/>
      <c r="AKC42" s="221"/>
      <c r="AKD42" s="221"/>
      <c r="AKE42" s="221"/>
      <c r="AKF42" s="221"/>
      <c r="AKG42" s="221"/>
      <c r="AKH42" s="221"/>
      <c r="AKI42" s="221"/>
      <c r="AKJ42" s="221"/>
      <c r="AKK42" s="221"/>
      <c r="AKL42" s="221"/>
      <c r="AKM42" s="221"/>
      <c r="AKN42" s="221"/>
      <c r="AKO42" s="221"/>
      <c r="AKP42" s="221"/>
      <c r="AKQ42" s="221"/>
      <c r="AKR42" s="221"/>
      <c r="AKS42" s="221"/>
      <c r="AKT42" s="221"/>
      <c r="AKU42" s="221"/>
      <c r="AKV42" s="221"/>
      <c r="AKW42" s="221"/>
      <c r="AKX42" s="221"/>
      <c r="AKY42" s="221"/>
      <c r="AKZ42" s="221"/>
      <c r="ALA42" s="221"/>
      <c r="ALB42" s="221"/>
      <c r="ALC42" s="221"/>
      <c r="ALD42" s="221"/>
      <c r="ALE42" s="221"/>
      <c r="ALF42" s="221"/>
      <c r="ALG42" s="221"/>
      <c r="ALH42" s="221"/>
      <c r="ALI42" s="221"/>
      <c r="ALJ42" s="221"/>
      <c r="ALK42" s="221"/>
      <c r="ALL42" s="221"/>
      <c r="ALM42" s="221"/>
      <c r="ALN42" s="221"/>
      <c r="ALO42" s="221"/>
      <c r="ALP42" s="221"/>
      <c r="ALQ42" s="221"/>
      <c r="ALR42" s="221"/>
      <c r="ALS42" s="221"/>
      <c r="ALT42" s="221"/>
      <c r="ALU42" s="221"/>
      <c r="ALV42" s="221"/>
      <c r="ALW42" s="221"/>
      <c r="ALX42" s="221"/>
      <c r="ALY42" s="221"/>
      <c r="ALZ42" s="221"/>
      <c r="AMA42" s="221"/>
      <c r="AMB42" s="221"/>
      <c r="AMC42" s="221"/>
      <c r="AMD42" s="221"/>
      <c r="AME42" s="221"/>
      <c r="AMF42" s="221"/>
      <c r="AMG42" s="221"/>
      <c r="AMH42" s="221"/>
      <c r="AMI42" s="221"/>
      <c r="AMJ42" s="221"/>
      <c r="AMK42" s="221"/>
      <c r="AML42" s="221"/>
      <c r="AMM42" s="221"/>
      <c r="AMN42" s="221"/>
      <c r="AMO42" s="221"/>
      <c r="AMP42" s="221"/>
      <c r="AMQ42" s="221"/>
      <c r="AMR42" s="221"/>
      <c r="AMS42" s="221"/>
      <c r="AMT42" s="221"/>
      <c r="AMU42" s="221"/>
      <c r="AMV42" s="221"/>
      <c r="AMW42" s="221"/>
      <c r="AMX42" s="221"/>
      <c r="AMY42" s="221"/>
      <c r="AMZ42" s="221"/>
      <c r="ANA42" s="221"/>
      <c r="ANB42" s="221"/>
      <c r="ANC42" s="221"/>
      <c r="AND42" s="221"/>
      <c r="ANE42" s="221"/>
      <c r="ANF42" s="221"/>
      <c r="ANG42" s="221"/>
      <c r="ANH42" s="221"/>
      <c r="ANI42" s="221"/>
      <c r="ANJ42" s="221"/>
      <c r="ANK42" s="221"/>
      <c r="ANL42" s="221"/>
      <c r="ANM42" s="221"/>
      <c r="ANN42" s="221"/>
      <c r="ANO42" s="221"/>
      <c r="ANP42" s="221"/>
      <c r="ANQ42" s="221"/>
      <c r="ANR42" s="221"/>
      <c r="ANS42" s="221"/>
      <c r="ANT42" s="221"/>
      <c r="ANU42" s="221"/>
      <c r="ANV42" s="221"/>
      <c r="ANW42" s="221"/>
      <c r="ANX42" s="221"/>
      <c r="ANY42" s="221"/>
      <c r="ANZ42" s="221"/>
      <c r="AOA42" s="221"/>
      <c r="AOB42" s="221"/>
      <c r="AOC42" s="221"/>
      <c r="AOD42" s="221"/>
      <c r="AOE42" s="221"/>
      <c r="AOF42" s="221"/>
      <c r="AOG42" s="221"/>
      <c r="AOH42" s="221"/>
      <c r="AOI42" s="221"/>
      <c r="AOJ42" s="221"/>
      <c r="AOK42" s="221"/>
      <c r="AOL42" s="221"/>
      <c r="AOM42" s="221"/>
      <c r="AON42" s="221"/>
      <c r="AOO42" s="221"/>
      <c r="AOP42" s="221"/>
      <c r="AOQ42" s="221"/>
      <c r="AOR42" s="221"/>
      <c r="AOS42" s="221"/>
      <c r="AOT42" s="221"/>
      <c r="AOU42" s="221"/>
      <c r="AOV42" s="221"/>
      <c r="AOW42" s="221"/>
      <c r="AOX42" s="221"/>
      <c r="AOY42" s="221"/>
      <c r="AOZ42" s="221"/>
      <c r="APA42" s="221"/>
      <c r="APB42" s="221"/>
      <c r="APC42" s="221"/>
      <c r="APD42" s="221"/>
      <c r="APE42" s="221"/>
      <c r="APF42" s="221"/>
      <c r="APG42" s="221"/>
      <c r="APH42" s="221"/>
      <c r="API42" s="221"/>
      <c r="APJ42" s="221"/>
      <c r="APK42" s="221"/>
      <c r="APL42" s="221"/>
      <c r="APM42" s="221"/>
      <c r="APN42" s="221"/>
      <c r="APO42" s="221"/>
      <c r="APP42" s="221"/>
      <c r="APQ42" s="221"/>
      <c r="APR42" s="221"/>
      <c r="APS42" s="221"/>
      <c r="APT42" s="221"/>
      <c r="APU42" s="221"/>
      <c r="APV42" s="221"/>
      <c r="APW42" s="221"/>
      <c r="APX42" s="221"/>
      <c r="APY42" s="221"/>
      <c r="APZ42" s="221"/>
      <c r="AQA42" s="221"/>
      <c r="AQB42" s="221"/>
      <c r="AQC42" s="221"/>
      <c r="AQD42" s="221"/>
      <c r="AQE42" s="221"/>
      <c r="AQF42" s="221"/>
      <c r="AQG42" s="221"/>
      <c r="AQH42" s="221"/>
      <c r="AQI42" s="221"/>
      <c r="AQJ42" s="221"/>
      <c r="AQK42" s="221"/>
      <c r="AQL42" s="221"/>
      <c r="AQM42" s="221"/>
      <c r="AQN42" s="221"/>
      <c r="AQO42" s="221"/>
      <c r="AQP42" s="221"/>
      <c r="AQQ42" s="221"/>
      <c r="AQR42" s="221"/>
      <c r="AQS42" s="221"/>
      <c r="AQT42" s="221"/>
      <c r="AQU42" s="221"/>
      <c r="AQV42" s="221"/>
      <c r="AQW42" s="221"/>
      <c r="AQX42" s="221"/>
      <c r="AQY42" s="221"/>
      <c r="AQZ42" s="221"/>
      <c r="ARA42" s="221"/>
      <c r="ARB42" s="221"/>
      <c r="ARC42" s="221"/>
      <c r="ARD42" s="221"/>
      <c r="ARE42" s="221"/>
      <c r="ARF42" s="221"/>
      <c r="ARG42" s="221"/>
      <c r="ARH42" s="221"/>
      <c r="ARI42" s="221"/>
      <c r="ARJ42" s="221"/>
      <c r="ARK42" s="221"/>
      <c r="ARL42" s="221"/>
      <c r="ARM42" s="221"/>
      <c r="ARN42" s="221"/>
      <c r="ARO42" s="221"/>
      <c r="ARP42" s="221"/>
      <c r="ARQ42" s="221"/>
      <c r="ARR42" s="221"/>
      <c r="ARS42" s="221"/>
      <c r="ART42" s="221"/>
      <c r="ARU42" s="221"/>
      <c r="ARV42" s="221"/>
      <c r="ARW42" s="221"/>
      <c r="ARX42" s="221"/>
      <c r="ARY42" s="221"/>
      <c r="ARZ42" s="221"/>
      <c r="ASA42" s="221"/>
      <c r="ASB42" s="221"/>
      <c r="ASC42" s="221"/>
      <c r="ASD42" s="221"/>
      <c r="ASE42" s="221"/>
      <c r="ASF42" s="221"/>
      <c r="ASG42" s="221"/>
      <c r="ASH42" s="221"/>
      <c r="ASI42" s="221"/>
      <c r="ASJ42" s="221"/>
      <c r="ASK42" s="221"/>
      <c r="ASL42" s="221"/>
      <c r="ASM42" s="221"/>
      <c r="ASN42" s="221"/>
      <c r="ASO42" s="221"/>
      <c r="ASP42" s="221"/>
      <c r="ASQ42" s="221"/>
      <c r="ASR42" s="221"/>
      <c r="ASS42" s="221"/>
      <c r="AST42" s="221"/>
      <c r="ASU42" s="221"/>
      <c r="ASV42" s="221"/>
      <c r="ASW42" s="221"/>
      <c r="ASX42" s="221"/>
      <c r="ASY42" s="221"/>
      <c r="ASZ42" s="221"/>
      <c r="ATA42" s="221"/>
      <c r="ATB42" s="221"/>
      <c r="ATC42" s="221"/>
      <c r="ATD42" s="221"/>
      <c r="ATE42" s="221"/>
      <c r="ATF42" s="221"/>
      <c r="ATG42" s="221"/>
      <c r="ATH42" s="221"/>
      <c r="ATI42" s="221"/>
      <c r="ATJ42" s="221"/>
      <c r="ATK42" s="221"/>
      <c r="ATL42" s="221"/>
      <c r="ATM42" s="221"/>
      <c r="ATN42" s="221"/>
      <c r="ATO42" s="221"/>
      <c r="ATP42" s="221"/>
      <c r="ATQ42" s="221"/>
      <c r="ATR42" s="221"/>
      <c r="ATS42" s="221"/>
      <c r="ATT42" s="221"/>
      <c r="ATU42" s="221"/>
      <c r="ATV42" s="221"/>
      <c r="ATW42" s="221"/>
      <c r="ATX42" s="221"/>
      <c r="ATY42" s="221"/>
      <c r="ATZ42" s="221"/>
      <c r="AUA42" s="221"/>
      <c r="AUB42" s="221"/>
      <c r="AUC42" s="221"/>
      <c r="AUD42" s="221"/>
      <c r="AUE42" s="221"/>
      <c r="AUF42" s="221"/>
      <c r="AUG42" s="221"/>
      <c r="AUH42" s="221"/>
      <c r="AUI42" s="221"/>
      <c r="AUJ42" s="221"/>
      <c r="AUK42" s="221"/>
      <c r="AUL42" s="221"/>
      <c r="AUM42" s="221"/>
      <c r="AUN42" s="221"/>
      <c r="AUO42" s="221"/>
      <c r="AUP42" s="221"/>
      <c r="AUQ42" s="221"/>
      <c r="AUR42" s="221"/>
      <c r="AUS42" s="221"/>
      <c r="AUT42" s="221"/>
      <c r="AUU42" s="221"/>
      <c r="AUV42" s="221"/>
      <c r="AUW42" s="221"/>
      <c r="AUX42" s="221"/>
      <c r="AUY42" s="221"/>
      <c r="AUZ42" s="221"/>
      <c r="AVA42" s="221"/>
      <c r="AVB42" s="221"/>
      <c r="AVC42" s="221"/>
      <c r="AVD42" s="221"/>
      <c r="AVE42" s="221"/>
      <c r="AVF42" s="221"/>
      <c r="AVG42" s="221"/>
      <c r="AVH42" s="221"/>
      <c r="AVI42" s="221"/>
      <c r="AVJ42" s="221"/>
      <c r="AVK42" s="221"/>
      <c r="AVL42" s="221"/>
      <c r="AVM42" s="221"/>
      <c r="AVN42" s="221"/>
      <c r="AVO42" s="221"/>
      <c r="AVP42" s="221"/>
      <c r="AVQ42" s="221"/>
      <c r="AVR42" s="221"/>
      <c r="AVS42" s="221"/>
      <c r="AVT42" s="221"/>
      <c r="AVU42" s="221"/>
      <c r="AVV42" s="221"/>
      <c r="AVW42" s="221"/>
      <c r="AVX42" s="221"/>
      <c r="AVY42" s="221"/>
      <c r="AVZ42" s="221"/>
      <c r="AWA42" s="221"/>
      <c r="AWB42" s="221"/>
      <c r="AWC42" s="221"/>
      <c r="AWD42" s="221"/>
      <c r="AWE42" s="221"/>
      <c r="AWF42" s="221"/>
      <c r="AWG42" s="221"/>
      <c r="AWH42" s="221"/>
      <c r="AWI42" s="221"/>
      <c r="AWJ42" s="221"/>
      <c r="AWK42" s="221"/>
      <c r="AWL42" s="221"/>
      <c r="AWM42" s="221"/>
      <c r="AWN42" s="221"/>
      <c r="AWO42" s="221"/>
      <c r="AWP42" s="221"/>
      <c r="AWQ42" s="221"/>
      <c r="AWR42" s="221"/>
      <c r="AWS42" s="221"/>
      <c r="AWT42" s="221"/>
      <c r="AWU42" s="221"/>
      <c r="AWV42" s="221"/>
      <c r="AWW42" s="221"/>
      <c r="AWX42" s="221"/>
      <c r="AWY42" s="221"/>
      <c r="AWZ42" s="221"/>
      <c r="AXA42" s="221"/>
      <c r="AXB42" s="221"/>
      <c r="AXC42" s="221"/>
      <c r="AXD42" s="221"/>
      <c r="AXE42" s="221"/>
      <c r="AXF42" s="221"/>
      <c r="AXG42" s="221"/>
      <c r="AXH42" s="221"/>
      <c r="AXI42" s="221"/>
      <c r="AXJ42" s="221"/>
      <c r="AXK42" s="221"/>
      <c r="AXL42" s="221"/>
      <c r="AXM42" s="221"/>
      <c r="AXN42" s="221"/>
      <c r="AXO42" s="221"/>
      <c r="AXP42" s="221"/>
      <c r="AXQ42" s="221"/>
      <c r="AXR42" s="221"/>
      <c r="AXS42" s="221"/>
      <c r="AXT42" s="221"/>
      <c r="AXU42" s="221"/>
      <c r="AXV42" s="221"/>
      <c r="AXW42" s="221"/>
      <c r="AXX42" s="221"/>
      <c r="AXY42" s="221"/>
      <c r="AXZ42" s="221"/>
      <c r="AYA42" s="221"/>
      <c r="AYB42" s="221"/>
      <c r="AYC42" s="221"/>
      <c r="AYD42" s="221"/>
      <c r="AYE42" s="221"/>
      <c r="AYF42" s="221"/>
      <c r="AYG42" s="221"/>
      <c r="AYH42" s="221"/>
      <c r="AYI42" s="221"/>
      <c r="AYJ42" s="221"/>
      <c r="AYK42" s="221"/>
      <c r="AYL42" s="221"/>
      <c r="AYM42" s="221"/>
      <c r="AYN42" s="221"/>
      <c r="AYO42" s="221"/>
      <c r="AYP42" s="221"/>
      <c r="AYQ42" s="221"/>
      <c r="AYR42" s="221"/>
      <c r="AYS42" s="221"/>
      <c r="AYT42" s="221"/>
      <c r="AYU42" s="221"/>
      <c r="AYV42" s="221"/>
      <c r="AYW42" s="221"/>
      <c r="AYX42" s="221"/>
      <c r="AYY42" s="221"/>
      <c r="AYZ42" s="221"/>
      <c r="AZA42" s="221"/>
      <c r="AZB42" s="221"/>
      <c r="AZC42" s="221"/>
      <c r="AZD42" s="221"/>
      <c r="AZE42" s="221"/>
      <c r="AZF42" s="221"/>
      <c r="AZG42" s="221"/>
      <c r="AZH42" s="221"/>
      <c r="AZI42" s="221"/>
      <c r="AZJ42" s="221"/>
      <c r="AZK42" s="221"/>
      <c r="AZL42" s="221"/>
      <c r="AZM42" s="221"/>
      <c r="AZN42" s="221"/>
      <c r="AZO42" s="221"/>
      <c r="AZP42" s="221"/>
      <c r="AZQ42" s="221"/>
      <c r="AZR42" s="221"/>
      <c r="AZS42" s="221"/>
      <c r="AZT42" s="221"/>
      <c r="AZU42" s="221"/>
      <c r="AZV42" s="221"/>
      <c r="AZW42" s="221"/>
      <c r="AZX42" s="221"/>
      <c r="AZY42" s="221"/>
      <c r="AZZ42" s="221"/>
      <c r="BAA42" s="221"/>
      <c r="BAB42" s="221"/>
      <c r="BAC42" s="221"/>
      <c r="BAD42" s="221"/>
      <c r="BAE42" s="221"/>
      <c r="BAF42" s="221"/>
      <c r="BAG42" s="221"/>
      <c r="BAH42" s="221"/>
      <c r="BAI42" s="221"/>
      <c r="BAJ42" s="221"/>
      <c r="BAK42" s="221"/>
      <c r="BAL42" s="221"/>
      <c r="BAM42" s="221"/>
      <c r="BAN42" s="221"/>
      <c r="BAO42" s="221"/>
      <c r="BAP42" s="221"/>
      <c r="BAQ42" s="221"/>
      <c r="BAR42" s="221"/>
      <c r="BAS42" s="221"/>
      <c r="BAT42" s="221"/>
      <c r="BAU42" s="221"/>
      <c r="BAV42" s="221"/>
      <c r="BAW42" s="221"/>
      <c r="BAX42" s="221"/>
      <c r="BAY42" s="221"/>
      <c r="BAZ42" s="221"/>
      <c r="BBA42" s="221"/>
      <c r="BBB42" s="221"/>
      <c r="BBC42" s="221"/>
      <c r="BBD42" s="221"/>
      <c r="BBE42" s="221"/>
      <c r="BBF42" s="221"/>
      <c r="BBG42" s="221"/>
      <c r="BBH42" s="221"/>
      <c r="BBI42" s="221"/>
      <c r="BBJ42" s="221"/>
      <c r="BBK42" s="221"/>
      <c r="BBL42" s="221"/>
      <c r="BBM42" s="221"/>
      <c r="BBN42" s="221"/>
      <c r="BBO42" s="221"/>
      <c r="BBP42" s="221"/>
      <c r="BBQ42" s="221"/>
      <c r="BBR42" s="221"/>
      <c r="BBS42" s="221"/>
      <c r="BBT42" s="221"/>
      <c r="BBU42" s="221"/>
      <c r="BBV42" s="221"/>
      <c r="BBW42" s="221"/>
      <c r="BBX42" s="221"/>
      <c r="BBY42" s="221"/>
      <c r="BBZ42" s="221"/>
      <c r="BCA42" s="221"/>
      <c r="BCB42" s="221"/>
      <c r="BCC42" s="221"/>
      <c r="BCD42" s="221"/>
      <c r="BCE42" s="221"/>
      <c r="BCF42" s="221"/>
      <c r="BCG42" s="221"/>
      <c r="BCH42" s="221"/>
      <c r="BCI42" s="221"/>
      <c r="BCJ42" s="221"/>
      <c r="BCK42" s="221"/>
      <c r="BCL42" s="221"/>
      <c r="BCM42" s="221"/>
      <c r="BCN42" s="221"/>
      <c r="BCO42" s="221"/>
      <c r="BCP42" s="221"/>
      <c r="BCQ42" s="221"/>
      <c r="BCR42" s="221"/>
      <c r="BCS42" s="221"/>
      <c r="BCT42" s="221"/>
      <c r="BCU42" s="221"/>
      <c r="BCV42" s="221"/>
      <c r="BCW42" s="221"/>
      <c r="BCX42" s="221"/>
      <c r="BCY42" s="221"/>
      <c r="BCZ42" s="221"/>
      <c r="BDA42" s="221"/>
      <c r="BDB42" s="221"/>
      <c r="BDC42" s="221"/>
      <c r="BDD42" s="221"/>
      <c r="BDE42" s="221"/>
      <c r="BDF42" s="221"/>
      <c r="BDG42" s="221"/>
      <c r="BDH42" s="221"/>
      <c r="BDI42" s="221"/>
      <c r="BDJ42" s="221"/>
      <c r="BDK42" s="221"/>
      <c r="BDL42" s="221"/>
      <c r="BDM42" s="221"/>
      <c r="BDN42" s="221"/>
      <c r="BDO42" s="221"/>
      <c r="BDP42" s="221"/>
      <c r="BDQ42" s="221"/>
      <c r="BDR42" s="221"/>
      <c r="BDS42" s="221"/>
      <c r="BDT42" s="221"/>
      <c r="BDU42" s="221"/>
      <c r="BDV42" s="221"/>
      <c r="BDW42" s="221"/>
      <c r="BDX42" s="221"/>
      <c r="BDY42" s="221"/>
      <c r="BDZ42" s="221"/>
      <c r="BEA42" s="221"/>
      <c r="BEB42" s="221"/>
      <c r="BEC42" s="221"/>
      <c r="BED42" s="221"/>
      <c r="BEE42" s="221"/>
      <c r="BEF42" s="221"/>
      <c r="BEG42" s="221"/>
      <c r="BEH42" s="221"/>
      <c r="BEI42" s="221"/>
      <c r="BEJ42" s="221"/>
      <c r="BEK42" s="221"/>
      <c r="BEL42" s="221"/>
      <c r="BEM42" s="221"/>
      <c r="BEN42" s="221"/>
      <c r="BEO42" s="221"/>
      <c r="BEP42" s="221"/>
      <c r="BEQ42" s="221"/>
      <c r="BER42" s="221"/>
      <c r="BES42" s="221"/>
      <c r="BET42" s="221"/>
      <c r="BEU42" s="221"/>
      <c r="BEV42" s="221"/>
      <c r="BEW42" s="221"/>
      <c r="BEX42" s="221"/>
      <c r="BEY42" s="221"/>
      <c r="BEZ42" s="221"/>
      <c r="BFA42" s="221"/>
      <c r="BFB42" s="221"/>
      <c r="BFC42" s="221"/>
      <c r="BFD42" s="221"/>
      <c r="BFE42" s="221"/>
      <c r="BFF42" s="221"/>
      <c r="BFG42" s="221"/>
      <c r="BFH42" s="221"/>
      <c r="BFI42" s="221"/>
      <c r="BFJ42" s="221"/>
      <c r="BFK42" s="221"/>
      <c r="BFL42" s="221"/>
      <c r="BFM42" s="221"/>
      <c r="BFN42" s="221"/>
      <c r="BFO42" s="221"/>
      <c r="BFP42" s="221"/>
      <c r="BFQ42" s="221"/>
      <c r="BFR42" s="221"/>
      <c r="BFS42" s="221"/>
      <c r="BFT42" s="221"/>
      <c r="BFU42" s="221"/>
      <c r="BFV42" s="221"/>
      <c r="BFW42" s="221"/>
      <c r="BFX42" s="221"/>
      <c r="BFY42" s="221"/>
      <c r="BFZ42" s="221"/>
      <c r="BGA42" s="221"/>
      <c r="BGB42" s="221"/>
      <c r="BGC42" s="221"/>
      <c r="BGD42" s="221"/>
      <c r="BGE42" s="221"/>
      <c r="BGF42" s="221"/>
      <c r="BGG42" s="221"/>
      <c r="BGH42" s="221"/>
      <c r="BGI42" s="221"/>
      <c r="BGJ42" s="221"/>
      <c r="BGK42" s="221"/>
      <c r="BGL42" s="221"/>
      <c r="BGM42" s="221"/>
      <c r="BGN42" s="221"/>
      <c r="BGO42" s="221"/>
      <c r="BGP42" s="221"/>
      <c r="BGQ42" s="221"/>
      <c r="BGR42" s="221"/>
      <c r="BGS42" s="221"/>
      <c r="BGT42" s="221"/>
      <c r="BGU42" s="221"/>
      <c r="BGV42" s="221"/>
      <c r="BGW42" s="221"/>
      <c r="BGX42" s="221"/>
      <c r="BGY42" s="221"/>
      <c r="BGZ42" s="221"/>
      <c r="BHA42" s="221"/>
      <c r="BHB42" s="221"/>
      <c r="BHC42" s="221"/>
      <c r="BHD42" s="221"/>
      <c r="BHE42" s="221"/>
      <c r="BHF42" s="221"/>
      <c r="BHG42" s="221"/>
      <c r="BHH42" s="221"/>
      <c r="BHI42" s="221"/>
      <c r="BHJ42" s="221"/>
      <c r="BHK42" s="221"/>
      <c r="BHL42" s="221"/>
      <c r="BHM42" s="221"/>
      <c r="BHN42" s="221"/>
      <c r="BHO42" s="221"/>
      <c r="BHP42" s="221"/>
      <c r="BHQ42" s="221"/>
      <c r="BHR42" s="221"/>
      <c r="BHS42" s="221"/>
      <c r="BHT42" s="221"/>
      <c r="BHU42" s="221"/>
      <c r="BHV42" s="221"/>
      <c r="BHW42" s="221"/>
      <c r="BHX42" s="221"/>
      <c r="BHY42" s="221"/>
      <c r="BHZ42" s="221"/>
      <c r="BIA42" s="221"/>
      <c r="BIB42" s="221"/>
      <c r="BIC42" s="221"/>
      <c r="BID42" s="221"/>
      <c r="BIE42" s="221"/>
      <c r="BIF42" s="221"/>
      <c r="BIG42" s="221"/>
      <c r="BIH42" s="221"/>
      <c r="BII42" s="221"/>
      <c r="BIJ42" s="221"/>
      <c r="BIK42" s="221"/>
      <c r="BIL42" s="221"/>
      <c r="BIM42" s="221"/>
      <c r="BIN42" s="221"/>
      <c r="BIO42" s="221"/>
      <c r="BIP42" s="221"/>
      <c r="BIQ42" s="221"/>
      <c r="BIR42" s="221"/>
      <c r="BIS42" s="221"/>
      <c r="BIT42" s="221"/>
      <c r="BIU42" s="221"/>
      <c r="BIV42" s="221"/>
      <c r="BIW42" s="221"/>
      <c r="BIX42" s="221"/>
      <c r="BIY42" s="221"/>
      <c r="BIZ42" s="221"/>
      <c r="BJA42" s="221"/>
      <c r="BJB42" s="221"/>
      <c r="BJC42" s="221"/>
      <c r="BJD42" s="221"/>
      <c r="BJE42" s="221"/>
      <c r="BJF42" s="221"/>
      <c r="BJG42" s="221"/>
      <c r="BJH42" s="221"/>
      <c r="BJI42" s="221"/>
      <c r="BJJ42" s="221"/>
      <c r="BJK42" s="221"/>
      <c r="BJL42" s="221"/>
      <c r="BJM42" s="221"/>
      <c r="BJN42" s="221"/>
      <c r="BJO42" s="221"/>
      <c r="BJP42" s="221"/>
      <c r="BJQ42" s="221"/>
      <c r="BJR42" s="221"/>
      <c r="BJS42" s="221"/>
      <c r="BJT42" s="221"/>
      <c r="BJU42" s="221"/>
      <c r="BJV42" s="221"/>
      <c r="BJW42" s="221"/>
      <c r="BJX42" s="221"/>
    </row>
    <row r="43" spans="1:1636" s="221" customFormat="1" x14ac:dyDescent="0.25">
      <c r="A43" s="245">
        <f>1+A41</f>
        <v>22</v>
      </c>
      <c r="B43" s="294">
        <v>6125465</v>
      </c>
      <c r="C43" s="246" t="s">
        <v>307</v>
      </c>
      <c r="D43" s="232">
        <v>144</v>
      </c>
      <c r="E43" s="233" t="s">
        <v>11</v>
      </c>
      <c r="F43" s="239">
        <v>3000000</v>
      </c>
      <c r="G43" s="239">
        <v>3000000</v>
      </c>
      <c r="H43" s="239">
        <v>3000000</v>
      </c>
      <c r="I43" s="239">
        <v>3000000</v>
      </c>
      <c r="J43" s="239">
        <v>3000000</v>
      </c>
      <c r="K43" s="239">
        <v>3000000</v>
      </c>
      <c r="L43" s="239">
        <v>3000000</v>
      </c>
      <c r="M43" s="239">
        <v>3000000</v>
      </c>
      <c r="N43" s="239">
        <v>3000000</v>
      </c>
      <c r="O43" s="239">
        <v>3000000</v>
      </c>
      <c r="P43" s="239">
        <v>3000000</v>
      </c>
      <c r="Q43" s="239">
        <v>3000000</v>
      </c>
      <c r="R43" s="239">
        <f t="shared" si="1"/>
        <v>36000000</v>
      </c>
      <c r="S43" s="234" cm="1">
        <f t="array" ref="S43">SUM((F43:Q43)/12)</f>
        <v>3000000</v>
      </c>
      <c r="T43" s="261">
        <v>36000000</v>
      </c>
      <c r="U43" s="237"/>
      <c r="V43" s="219"/>
      <c r="W43" s="219"/>
      <c r="X43" s="219"/>
      <c r="Y43" s="219"/>
      <c r="Z43" s="219"/>
      <c r="AA43" s="219"/>
      <c r="AB43" s="219"/>
      <c r="AC43" s="219"/>
      <c r="AD43" s="219"/>
      <c r="AE43" s="219"/>
      <c r="AF43" s="219"/>
      <c r="AG43" s="219"/>
      <c r="AH43" s="219"/>
      <c r="AI43" s="219"/>
      <c r="AJ43" s="219"/>
      <c r="AK43" s="219"/>
      <c r="AL43" s="219"/>
      <c r="AM43" s="219"/>
      <c r="AN43" s="219"/>
      <c r="AO43" s="219"/>
      <c r="AP43" s="219"/>
      <c r="AQ43" s="219"/>
      <c r="AR43" s="219"/>
      <c r="AS43" s="219"/>
      <c r="AT43" s="219"/>
      <c r="AU43" s="219"/>
      <c r="AV43" s="219"/>
      <c r="AW43" s="219"/>
      <c r="AX43" s="219"/>
      <c r="AY43" s="219"/>
      <c r="AZ43" s="219"/>
      <c r="BA43" s="219"/>
      <c r="BB43" s="219"/>
      <c r="BC43" s="219"/>
      <c r="BD43" s="219"/>
      <c r="BE43" s="219"/>
      <c r="BF43" s="219"/>
      <c r="BG43" s="219"/>
      <c r="BH43" s="219"/>
      <c r="BI43" s="219"/>
      <c r="BJ43" s="219"/>
      <c r="BK43" s="219"/>
      <c r="BL43" s="219"/>
      <c r="BM43" s="219"/>
      <c r="BN43" s="219"/>
      <c r="BO43" s="219"/>
      <c r="BP43" s="219"/>
      <c r="BQ43" s="219"/>
      <c r="BR43" s="219"/>
      <c r="BS43" s="219"/>
      <c r="BT43" s="219"/>
      <c r="BU43" s="219"/>
      <c r="BV43" s="219"/>
      <c r="BW43" s="219"/>
      <c r="BX43" s="219"/>
      <c r="BY43" s="219"/>
      <c r="BZ43" s="219"/>
      <c r="CA43" s="219"/>
      <c r="CB43" s="219"/>
      <c r="CC43" s="219"/>
      <c r="CD43" s="219"/>
      <c r="CE43" s="219"/>
      <c r="CF43" s="219"/>
      <c r="CG43" s="219"/>
      <c r="CH43" s="219"/>
      <c r="CI43" s="219"/>
      <c r="CJ43" s="219"/>
      <c r="CK43" s="219"/>
      <c r="CL43" s="219"/>
      <c r="CM43" s="219"/>
      <c r="CN43" s="219"/>
      <c r="CO43" s="219"/>
      <c r="CP43" s="219"/>
      <c r="CQ43" s="219"/>
      <c r="CR43" s="219"/>
      <c r="CS43" s="219"/>
      <c r="CT43" s="219"/>
      <c r="CU43" s="219"/>
      <c r="CV43" s="219"/>
      <c r="CW43" s="219"/>
      <c r="CX43" s="219"/>
      <c r="CY43" s="219"/>
      <c r="CZ43" s="219"/>
      <c r="DA43" s="219"/>
      <c r="DB43" s="219"/>
      <c r="DC43" s="219"/>
      <c r="DD43" s="219"/>
      <c r="DE43" s="219"/>
      <c r="DF43" s="219"/>
      <c r="DG43" s="219"/>
      <c r="DH43" s="219"/>
      <c r="DI43" s="219"/>
      <c r="DJ43" s="219"/>
      <c r="DK43" s="219"/>
      <c r="DL43" s="219"/>
      <c r="DM43" s="219"/>
      <c r="DN43" s="219"/>
      <c r="DO43" s="219"/>
      <c r="DP43" s="219"/>
      <c r="DQ43" s="219"/>
      <c r="DR43" s="219"/>
      <c r="DS43" s="219"/>
      <c r="DT43" s="219"/>
      <c r="DU43" s="219"/>
      <c r="DV43" s="219"/>
      <c r="DW43" s="219"/>
      <c r="DX43" s="219"/>
      <c r="DY43" s="219"/>
      <c r="DZ43" s="219"/>
      <c r="EA43" s="219"/>
      <c r="EB43" s="219"/>
      <c r="EC43" s="219"/>
      <c r="ED43" s="219"/>
      <c r="EE43" s="219"/>
      <c r="EF43" s="219"/>
      <c r="EG43" s="219"/>
      <c r="EH43" s="219"/>
      <c r="EI43" s="219"/>
      <c r="EJ43" s="219"/>
      <c r="EK43" s="219"/>
      <c r="EL43" s="219"/>
      <c r="EM43" s="219"/>
      <c r="EN43" s="219"/>
      <c r="EO43" s="219"/>
      <c r="EP43" s="219"/>
      <c r="EQ43" s="219"/>
      <c r="ER43" s="219"/>
      <c r="ES43" s="219"/>
      <c r="ET43" s="219"/>
      <c r="EU43" s="219"/>
      <c r="EV43" s="219"/>
      <c r="EW43" s="219"/>
      <c r="EX43" s="219"/>
      <c r="EY43" s="219"/>
      <c r="EZ43" s="219"/>
      <c r="FA43" s="219"/>
      <c r="FB43" s="219"/>
      <c r="FC43" s="219"/>
      <c r="FD43" s="219"/>
      <c r="FE43" s="219"/>
      <c r="FF43" s="219"/>
      <c r="FG43" s="219"/>
      <c r="FH43" s="219"/>
      <c r="FI43" s="219"/>
      <c r="FJ43" s="219"/>
      <c r="FK43" s="219"/>
      <c r="FL43" s="219"/>
      <c r="FM43" s="219"/>
      <c r="FN43" s="219"/>
      <c r="FO43" s="219"/>
      <c r="FP43" s="219"/>
      <c r="FQ43" s="219"/>
      <c r="FR43" s="219"/>
      <c r="FS43" s="219"/>
      <c r="FT43" s="219"/>
      <c r="FU43" s="219"/>
      <c r="FV43" s="219"/>
      <c r="FW43" s="219"/>
      <c r="FX43" s="219"/>
      <c r="FY43" s="219"/>
      <c r="FZ43" s="219"/>
      <c r="GA43" s="219"/>
      <c r="GB43" s="219"/>
      <c r="GC43" s="219"/>
      <c r="GD43" s="219"/>
      <c r="GE43" s="219"/>
      <c r="GF43" s="219"/>
      <c r="GG43" s="219"/>
      <c r="GH43" s="219"/>
      <c r="GI43" s="219"/>
      <c r="GJ43" s="219"/>
      <c r="GK43" s="219"/>
      <c r="GL43" s="219"/>
      <c r="GM43" s="219"/>
      <c r="GN43" s="219"/>
      <c r="GO43" s="219"/>
      <c r="GP43" s="219"/>
      <c r="GQ43" s="219"/>
      <c r="GR43" s="219"/>
      <c r="GS43" s="219"/>
      <c r="GT43" s="219"/>
      <c r="GU43" s="219"/>
      <c r="GV43" s="219"/>
      <c r="GW43" s="219"/>
      <c r="GX43" s="219"/>
      <c r="GY43" s="219"/>
      <c r="GZ43" s="219"/>
      <c r="HA43" s="219"/>
      <c r="HB43" s="219"/>
      <c r="HC43" s="219"/>
      <c r="HD43" s="219"/>
      <c r="HE43" s="219"/>
      <c r="HF43" s="219"/>
      <c r="HG43" s="219"/>
      <c r="HH43" s="219"/>
      <c r="HI43" s="219"/>
      <c r="HJ43" s="219"/>
      <c r="HK43" s="219"/>
      <c r="HL43" s="219"/>
      <c r="HM43" s="219"/>
      <c r="HN43" s="219"/>
      <c r="HO43" s="219"/>
      <c r="HP43" s="219"/>
      <c r="HQ43" s="219"/>
      <c r="HR43" s="219"/>
      <c r="HS43" s="219"/>
      <c r="HT43" s="219"/>
      <c r="HU43" s="219"/>
      <c r="HV43" s="219"/>
      <c r="HW43" s="219"/>
      <c r="HX43" s="219"/>
      <c r="HY43" s="219"/>
      <c r="HZ43" s="219"/>
      <c r="IA43" s="219"/>
      <c r="IB43" s="219"/>
    </row>
    <row r="44" spans="1:1636" s="221" customFormat="1" ht="21.9" customHeight="1" x14ac:dyDescent="0.25">
      <c r="A44" s="245">
        <f t="shared" ref="A44:A113" si="2">1+A43</f>
        <v>23</v>
      </c>
      <c r="B44" s="294">
        <v>6206893</v>
      </c>
      <c r="C44" s="246" t="s">
        <v>308</v>
      </c>
      <c r="D44" s="232">
        <v>144</v>
      </c>
      <c r="E44" s="233" t="s">
        <v>11</v>
      </c>
      <c r="F44" s="239">
        <v>3800000</v>
      </c>
      <c r="G44" s="239">
        <v>3800000</v>
      </c>
      <c r="H44" s="239">
        <v>3800000</v>
      </c>
      <c r="I44" s="239">
        <v>3800000</v>
      </c>
      <c r="J44" s="239">
        <v>3800000</v>
      </c>
      <c r="K44" s="239">
        <v>3800000</v>
      </c>
      <c r="L44" s="239">
        <v>3800000</v>
      </c>
      <c r="M44" s="239">
        <v>3800000</v>
      </c>
      <c r="N44" s="239">
        <v>3800000</v>
      </c>
      <c r="O44" s="239">
        <v>3800000</v>
      </c>
      <c r="P44" s="239">
        <v>3800000</v>
      </c>
      <c r="Q44" s="239">
        <v>3800000</v>
      </c>
      <c r="R44" s="239">
        <f t="shared" si="1"/>
        <v>45600000</v>
      </c>
      <c r="S44" s="241" cm="1">
        <f t="array" ref="S44">SUM((F44:Q44)/12)</f>
        <v>3799999.9999999995</v>
      </c>
      <c r="T44" s="256">
        <v>45600000</v>
      </c>
      <c r="U44" s="237"/>
      <c r="V44" s="219"/>
      <c r="W44" s="219"/>
      <c r="X44" s="219"/>
      <c r="Y44" s="219"/>
      <c r="Z44" s="219"/>
      <c r="AA44" s="219"/>
      <c r="AB44" s="219"/>
      <c r="AC44" s="219"/>
      <c r="AD44" s="219"/>
      <c r="AE44" s="219"/>
      <c r="AF44" s="219"/>
      <c r="AG44" s="219"/>
      <c r="AH44" s="219"/>
      <c r="AI44" s="219"/>
      <c r="AJ44" s="219"/>
      <c r="AK44" s="219"/>
      <c r="AL44" s="219"/>
      <c r="AM44" s="219"/>
      <c r="AN44" s="219"/>
      <c r="AO44" s="219"/>
      <c r="AP44" s="219"/>
      <c r="AQ44" s="219"/>
      <c r="AR44" s="219"/>
      <c r="AS44" s="219"/>
      <c r="AT44" s="219"/>
      <c r="AU44" s="219"/>
      <c r="AV44" s="219"/>
      <c r="AW44" s="219"/>
      <c r="AX44" s="219"/>
      <c r="AY44" s="219"/>
      <c r="AZ44" s="219"/>
      <c r="BA44" s="219"/>
      <c r="BB44" s="219"/>
      <c r="BC44" s="219"/>
      <c r="BD44" s="219"/>
      <c r="BE44" s="219"/>
      <c r="BF44" s="219"/>
      <c r="BG44" s="219"/>
      <c r="BH44" s="219"/>
      <c r="BI44" s="219"/>
      <c r="BJ44" s="219"/>
      <c r="BK44" s="219"/>
      <c r="BL44" s="219"/>
      <c r="BM44" s="219"/>
      <c r="BN44" s="219"/>
      <c r="BO44" s="219"/>
      <c r="BP44" s="219"/>
      <c r="BQ44" s="219"/>
      <c r="BR44" s="219"/>
      <c r="BS44" s="219"/>
      <c r="BT44" s="219"/>
      <c r="BU44" s="219"/>
      <c r="BV44" s="219"/>
      <c r="BW44" s="219"/>
      <c r="BX44" s="219"/>
      <c r="BY44" s="219"/>
      <c r="BZ44" s="219"/>
      <c r="CA44" s="219"/>
      <c r="CB44" s="219"/>
      <c r="CC44" s="219"/>
      <c r="CD44" s="219"/>
      <c r="CE44" s="219"/>
      <c r="CF44" s="219"/>
      <c r="CG44" s="219"/>
      <c r="CH44" s="219"/>
      <c r="CI44" s="219"/>
      <c r="CJ44" s="219"/>
      <c r="CK44" s="219"/>
      <c r="CL44" s="219"/>
      <c r="CM44" s="219"/>
      <c r="CN44" s="219"/>
      <c r="CO44" s="219"/>
      <c r="CP44" s="219"/>
      <c r="CQ44" s="219"/>
      <c r="CR44" s="219"/>
      <c r="CS44" s="219"/>
      <c r="CT44" s="219"/>
      <c r="CU44" s="219"/>
      <c r="CV44" s="219"/>
      <c r="CW44" s="219"/>
      <c r="CX44" s="219"/>
      <c r="CY44" s="219"/>
      <c r="CZ44" s="219"/>
      <c r="DA44" s="219"/>
      <c r="DB44" s="219"/>
      <c r="DC44" s="219"/>
      <c r="DD44" s="219"/>
      <c r="DE44" s="219"/>
      <c r="DF44" s="219"/>
      <c r="DG44" s="219"/>
      <c r="DH44" s="219"/>
      <c r="DI44" s="219"/>
      <c r="DJ44" s="219"/>
      <c r="DK44" s="219"/>
      <c r="DL44" s="219"/>
      <c r="DM44" s="219"/>
      <c r="DN44" s="219"/>
      <c r="DO44" s="219"/>
      <c r="DP44" s="219"/>
      <c r="DQ44" s="219"/>
      <c r="DR44" s="219"/>
      <c r="DS44" s="219"/>
      <c r="DT44" s="219"/>
      <c r="DU44" s="219"/>
      <c r="DV44" s="219"/>
      <c r="DW44" s="219"/>
      <c r="DX44" s="219"/>
      <c r="DY44" s="219"/>
      <c r="DZ44" s="219"/>
      <c r="EA44" s="219"/>
      <c r="EB44" s="219"/>
      <c r="EC44" s="219"/>
      <c r="ED44" s="219"/>
      <c r="EE44" s="219"/>
      <c r="EF44" s="219"/>
      <c r="EG44" s="219"/>
      <c r="EH44" s="219"/>
      <c r="EI44" s="219"/>
      <c r="EJ44" s="219"/>
      <c r="EK44" s="219"/>
      <c r="EL44" s="219"/>
      <c r="EM44" s="219"/>
      <c r="EN44" s="219"/>
      <c r="EO44" s="219"/>
      <c r="EP44" s="219"/>
      <c r="EQ44" s="219"/>
      <c r="ER44" s="219"/>
      <c r="ES44" s="219"/>
      <c r="ET44" s="219"/>
      <c r="EU44" s="219"/>
      <c r="EV44" s="219"/>
      <c r="EW44" s="219"/>
      <c r="EX44" s="219"/>
      <c r="EY44" s="219"/>
      <c r="EZ44" s="219"/>
      <c r="FA44" s="219"/>
      <c r="FB44" s="219"/>
      <c r="FC44" s="219"/>
      <c r="FD44" s="219"/>
      <c r="FE44" s="219"/>
      <c r="FF44" s="219"/>
      <c r="FG44" s="219"/>
      <c r="FH44" s="219"/>
      <c r="FI44" s="219"/>
      <c r="FJ44" s="219"/>
      <c r="FK44" s="219"/>
      <c r="FL44" s="219"/>
      <c r="FM44" s="219"/>
      <c r="FN44" s="219"/>
      <c r="FO44" s="219"/>
      <c r="FP44" s="219"/>
      <c r="FQ44" s="219"/>
      <c r="FR44" s="219"/>
      <c r="FS44" s="219"/>
      <c r="FT44" s="219"/>
      <c r="FU44" s="219"/>
      <c r="FV44" s="219"/>
      <c r="FW44" s="219"/>
      <c r="FX44" s="219"/>
      <c r="FY44" s="219"/>
      <c r="FZ44" s="219"/>
      <c r="GA44" s="219"/>
      <c r="GB44" s="219"/>
      <c r="GC44" s="219"/>
      <c r="GD44" s="219"/>
      <c r="GE44" s="219"/>
      <c r="GF44" s="219"/>
      <c r="GG44" s="219"/>
      <c r="GH44" s="219"/>
      <c r="GI44" s="219"/>
      <c r="GJ44" s="219"/>
      <c r="GK44" s="219"/>
      <c r="GL44" s="219"/>
      <c r="GM44" s="219"/>
      <c r="GN44" s="219"/>
      <c r="GO44" s="219"/>
      <c r="GP44" s="219"/>
      <c r="GQ44" s="219"/>
      <c r="GR44" s="219"/>
      <c r="GS44" s="219"/>
      <c r="GT44" s="219"/>
      <c r="GU44" s="219"/>
      <c r="GV44" s="219"/>
      <c r="GW44" s="219"/>
      <c r="GX44" s="219"/>
      <c r="GY44" s="219"/>
      <c r="GZ44" s="219"/>
      <c r="HA44" s="219"/>
      <c r="HB44" s="219"/>
      <c r="HC44" s="219"/>
      <c r="HD44" s="219"/>
      <c r="HE44" s="219"/>
      <c r="HF44" s="219"/>
      <c r="HG44" s="219"/>
      <c r="HH44" s="219"/>
      <c r="HI44" s="219"/>
      <c r="HJ44" s="219"/>
      <c r="HK44" s="219"/>
      <c r="HL44" s="219"/>
      <c r="HM44" s="219"/>
      <c r="HN44" s="219"/>
      <c r="HO44" s="219"/>
      <c r="HP44" s="219"/>
      <c r="HQ44" s="219"/>
      <c r="HR44" s="219"/>
      <c r="HS44" s="219"/>
      <c r="HT44" s="219"/>
      <c r="HU44" s="219"/>
      <c r="HV44" s="219"/>
      <c r="HW44" s="219"/>
      <c r="HX44" s="219"/>
      <c r="HY44" s="219"/>
      <c r="HZ44" s="219"/>
      <c r="IA44" s="219"/>
      <c r="IB44" s="219"/>
    </row>
    <row r="45" spans="1:1636" s="221" customFormat="1" ht="21.9" customHeight="1" x14ac:dyDescent="0.25">
      <c r="A45" s="310">
        <f>1+A44</f>
        <v>24</v>
      </c>
      <c r="B45" s="308">
        <v>4675992</v>
      </c>
      <c r="C45" s="306" t="s">
        <v>309</v>
      </c>
      <c r="D45" s="232">
        <v>111</v>
      </c>
      <c r="E45" s="233" t="s">
        <v>11</v>
      </c>
      <c r="F45" s="239">
        <v>3800000</v>
      </c>
      <c r="G45" s="239">
        <v>3800000</v>
      </c>
      <c r="H45" s="239">
        <v>3800000</v>
      </c>
      <c r="I45" s="239">
        <v>3800000</v>
      </c>
      <c r="J45" s="239">
        <v>3800000</v>
      </c>
      <c r="K45" s="239">
        <v>3800000</v>
      </c>
      <c r="L45" s="239">
        <v>3800000</v>
      </c>
      <c r="M45" s="239">
        <v>3800000</v>
      </c>
      <c r="N45" s="239">
        <v>3800000</v>
      </c>
      <c r="O45" s="239">
        <v>3800000</v>
      </c>
      <c r="P45" s="239">
        <v>3800000</v>
      </c>
      <c r="Q45" s="239">
        <v>3800000</v>
      </c>
      <c r="R45" s="239">
        <f t="shared" si="1"/>
        <v>45600000</v>
      </c>
      <c r="S45" s="241" cm="1">
        <f t="array" ref="S45">SUM((F45:Q45)/12)</f>
        <v>3799999.9999999995</v>
      </c>
      <c r="T45" s="242">
        <v>57600000</v>
      </c>
      <c r="U45" s="237"/>
      <c r="V45" s="219"/>
      <c r="W45" s="219"/>
      <c r="X45" s="219"/>
      <c r="Y45" s="219"/>
      <c r="Z45" s="219"/>
      <c r="AA45" s="219"/>
      <c r="AB45" s="219"/>
      <c r="AC45" s="219"/>
      <c r="AD45" s="219"/>
      <c r="AE45" s="219"/>
      <c r="AF45" s="219"/>
      <c r="AG45" s="219"/>
      <c r="AH45" s="219"/>
      <c r="AI45" s="219"/>
      <c r="AJ45" s="219"/>
      <c r="AK45" s="219"/>
      <c r="AL45" s="219"/>
      <c r="AM45" s="219"/>
      <c r="AN45" s="219"/>
      <c r="AO45" s="219"/>
      <c r="AP45" s="219"/>
      <c r="AQ45" s="219"/>
      <c r="AR45" s="219"/>
      <c r="AS45" s="219"/>
      <c r="AT45" s="219"/>
      <c r="AU45" s="219"/>
      <c r="AV45" s="219"/>
      <c r="AW45" s="219"/>
      <c r="AX45" s="219"/>
      <c r="AY45" s="219"/>
      <c r="AZ45" s="219"/>
      <c r="BA45" s="219"/>
      <c r="BB45" s="219"/>
      <c r="BC45" s="219"/>
      <c r="BD45" s="219"/>
      <c r="BE45" s="219"/>
      <c r="BF45" s="219"/>
      <c r="BG45" s="219"/>
      <c r="BH45" s="219"/>
      <c r="BI45" s="219"/>
      <c r="BJ45" s="219"/>
      <c r="BK45" s="219"/>
      <c r="BL45" s="219"/>
      <c r="BM45" s="219"/>
      <c r="BN45" s="219"/>
      <c r="BO45" s="219"/>
      <c r="BP45" s="219"/>
      <c r="BQ45" s="219"/>
      <c r="BR45" s="219"/>
      <c r="BS45" s="219"/>
      <c r="BT45" s="219"/>
      <c r="BU45" s="219"/>
      <c r="BV45" s="219"/>
      <c r="BW45" s="219"/>
      <c r="BX45" s="219"/>
      <c r="BY45" s="219"/>
      <c r="BZ45" s="219"/>
      <c r="CA45" s="219"/>
      <c r="CB45" s="219"/>
      <c r="CC45" s="219"/>
      <c r="CD45" s="219"/>
      <c r="CE45" s="219"/>
      <c r="CF45" s="219"/>
      <c r="CG45" s="219"/>
      <c r="CH45" s="219"/>
      <c r="CI45" s="219"/>
      <c r="CJ45" s="219"/>
      <c r="CK45" s="219"/>
      <c r="CL45" s="219"/>
      <c r="CM45" s="219"/>
      <c r="CN45" s="219"/>
      <c r="CO45" s="219"/>
      <c r="CP45" s="219"/>
      <c r="CQ45" s="219"/>
      <c r="CR45" s="219"/>
      <c r="CS45" s="219"/>
      <c r="CT45" s="219"/>
      <c r="CU45" s="219"/>
      <c r="CV45" s="219"/>
      <c r="CW45" s="219"/>
      <c r="CX45" s="219"/>
      <c r="CY45" s="219"/>
      <c r="CZ45" s="219"/>
      <c r="DA45" s="219"/>
      <c r="DB45" s="219"/>
      <c r="DC45" s="219"/>
      <c r="DD45" s="219"/>
      <c r="DE45" s="219"/>
      <c r="DF45" s="219"/>
      <c r="DG45" s="219"/>
      <c r="DH45" s="219"/>
      <c r="DI45" s="219"/>
      <c r="DJ45" s="219"/>
      <c r="DK45" s="219"/>
      <c r="DL45" s="219"/>
      <c r="DM45" s="219"/>
      <c r="DN45" s="219"/>
      <c r="DO45" s="219"/>
      <c r="DP45" s="219"/>
      <c r="DQ45" s="219"/>
      <c r="DR45" s="219"/>
      <c r="DS45" s="219"/>
      <c r="DT45" s="219"/>
      <c r="DU45" s="219"/>
      <c r="DV45" s="219"/>
      <c r="DW45" s="219"/>
      <c r="DX45" s="219"/>
      <c r="DY45" s="219"/>
      <c r="DZ45" s="219"/>
      <c r="EA45" s="219"/>
      <c r="EB45" s="219"/>
      <c r="EC45" s="219"/>
      <c r="ED45" s="219"/>
      <c r="EE45" s="219"/>
      <c r="EF45" s="219"/>
      <c r="EG45" s="219"/>
      <c r="EH45" s="219"/>
      <c r="EI45" s="219"/>
      <c r="EJ45" s="219"/>
      <c r="EK45" s="219"/>
      <c r="EL45" s="219"/>
      <c r="EM45" s="219"/>
      <c r="EN45" s="219"/>
      <c r="EO45" s="219"/>
      <c r="EP45" s="219"/>
      <c r="EQ45" s="219"/>
      <c r="ER45" s="219"/>
      <c r="ES45" s="219"/>
      <c r="ET45" s="219"/>
      <c r="EU45" s="219"/>
      <c r="EV45" s="219"/>
      <c r="EW45" s="219"/>
      <c r="EX45" s="219"/>
      <c r="EY45" s="219"/>
      <c r="EZ45" s="219"/>
      <c r="FA45" s="219"/>
      <c r="FB45" s="219"/>
      <c r="FC45" s="219"/>
      <c r="FD45" s="219"/>
      <c r="FE45" s="219"/>
      <c r="FF45" s="219"/>
      <c r="FG45" s="219"/>
      <c r="FH45" s="219"/>
      <c r="FI45" s="219"/>
      <c r="FJ45" s="219"/>
      <c r="FK45" s="219"/>
      <c r="FL45" s="219"/>
      <c r="FM45" s="219"/>
      <c r="FN45" s="219"/>
      <c r="FO45" s="219"/>
      <c r="FP45" s="219"/>
      <c r="FQ45" s="219"/>
      <c r="FR45" s="219"/>
      <c r="FS45" s="219"/>
      <c r="FT45" s="219"/>
      <c r="FU45" s="219"/>
      <c r="FV45" s="219"/>
      <c r="FW45" s="219"/>
      <c r="FX45" s="219"/>
      <c r="FY45" s="219"/>
      <c r="FZ45" s="219"/>
      <c r="GA45" s="219"/>
      <c r="GB45" s="219"/>
      <c r="GC45" s="219"/>
      <c r="GD45" s="219"/>
      <c r="GE45" s="219"/>
      <c r="GF45" s="219"/>
      <c r="GG45" s="219"/>
      <c r="GH45" s="219"/>
      <c r="GI45" s="219"/>
      <c r="GJ45" s="219"/>
      <c r="GK45" s="219"/>
      <c r="GL45" s="219"/>
      <c r="GM45" s="219"/>
      <c r="GN45" s="219"/>
      <c r="GO45" s="219"/>
      <c r="GP45" s="219"/>
      <c r="GQ45" s="219"/>
      <c r="GR45" s="219"/>
      <c r="GS45" s="219"/>
      <c r="GT45" s="219"/>
      <c r="GU45" s="219"/>
      <c r="GV45" s="219"/>
      <c r="GW45" s="219"/>
      <c r="GX45" s="219"/>
      <c r="GY45" s="219"/>
      <c r="GZ45" s="219"/>
      <c r="HA45" s="219"/>
      <c r="HB45" s="219"/>
      <c r="HC45" s="219"/>
      <c r="HD45" s="219"/>
      <c r="HE45" s="219"/>
      <c r="HF45" s="219"/>
      <c r="HG45" s="219"/>
      <c r="HH45" s="219"/>
      <c r="HI45" s="219"/>
      <c r="HJ45" s="219"/>
      <c r="HK45" s="219"/>
      <c r="HL45" s="219"/>
      <c r="HM45" s="219"/>
      <c r="HN45" s="219"/>
      <c r="HO45" s="219"/>
      <c r="HP45" s="219"/>
      <c r="HQ45" s="219"/>
      <c r="HR45" s="219"/>
      <c r="HS45" s="219"/>
      <c r="HT45" s="219"/>
      <c r="HU45" s="219"/>
      <c r="HV45" s="219"/>
      <c r="HW45" s="219"/>
      <c r="HX45" s="219"/>
      <c r="HY45" s="219"/>
      <c r="HZ45" s="219"/>
      <c r="IA45" s="219"/>
      <c r="IB45" s="219"/>
    </row>
    <row r="46" spans="1:1636" s="221" customFormat="1" ht="21.9" customHeight="1" thickBot="1" x14ac:dyDescent="0.3">
      <c r="A46" s="311"/>
      <c r="B46" s="309"/>
      <c r="C46" s="307"/>
      <c r="D46" s="232">
        <v>133</v>
      </c>
      <c r="E46" s="233" t="s">
        <v>402</v>
      </c>
      <c r="F46" s="239">
        <v>1000000</v>
      </c>
      <c r="G46" s="239">
        <v>1000000</v>
      </c>
      <c r="H46" s="239">
        <v>1000000</v>
      </c>
      <c r="I46" s="239">
        <v>1000000</v>
      </c>
      <c r="J46" s="239">
        <v>1000000</v>
      </c>
      <c r="K46" s="239">
        <v>1000000</v>
      </c>
      <c r="L46" s="239">
        <v>1000000</v>
      </c>
      <c r="M46" s="239">
        <v>1000000</v>
      </c>
      <c r="N46" s="239">
        <v>1000000</v>
      </c>
      <c r="O46" s="239">
        <v>1000000</v>
      </c>
      <c r="P46" s="239">
        <v>1000000</v>
      </c>
      <c r="Q46" s="239">
        <v>1000000</v>
      </c>
      <c r="R46" s="239">
        <f t="shared" si="1"/>
        <v>12000000</v>
      </c>
      <c r="S46" s="241" cm="1">
        <f t="array" ref="S46">SUM((F46:Q46)/12)</f>
        <v>1000000.0000000001</v>
      </c>
      <c r="T46" s="243"/>
      <c r="U46" s="237"/>
      <c r="V46" s="219"/>
      <c r="W46" s="219"/>
      <c r="X46" s="219"/>
      <c r="Y46" s="219"/>
      <c r="Z46" s="219"/>
      <c r="AA46" s="219"/>
      <c r="AB46" s="219"/>
      <c r="AC46" s="219"/>
      <c r="AD46" s="219"/>
      <c r="AE46" s="219"/>
      <c r="AF46" s="219"/>
      <c r="AG46" s="219"/>
      <c r="AH46" s="219"/>
      <c r="AI46" s="219"/>
      <c r="AJ46" s="219"/>
      <c r="AK46" s="219"/>
      <c r="AL46" s="219"/>
      <c r="AM46" s="219"/>
      <c r="AN46" s="219"/>
      <c r="AO46" s="219"/>
      <c r="AP46" s="219"/>
      <c r="AQ46" s="219"/>
      <c r="AR46" s="219"/>
      <c r="AS46" s="219"/>
      <c r="AT46" s="219"/>
      <c r="AU46" s="219"/>
      <c r="AV46" s="219"/>
      <c r="AW46" s="219"/>
      <c r="AX46" s="219"/>
      <c r="AY46" s="219"/>
      <c r="AZ46" s="219"/>
      <c r="BA46" s="219"/>
      <c r="BB46" s="219"/>
      <c r="BC46" s="219"/>
      <c r="BD46" s="219"/>
      <c r="BE46" s="219"/>
      <c r="BF46" s="219"/>
      <c r="BG46" s="219"/>
      <c r="BH46" s="219"/>
      <c r="BI46" s="219"/>
      <c r="BJ46" s="219"/>
      <c r="BK46" s="219"/>
      <c r="BL46" s="219"/>
      <c r="BM46" s="219"/>
      <c r="BN46" s="219"/>
      <c r="BO46" s="219"/>
      <c r="BP46" s="219"/>
      <c r="BQ46" s="219"/>
      <c r="BR46" s="219"/>
      <c r="BS46" s="219"/>
      <c r="BT46" s="219"/>
      <c r="BU46" s="219"/>
      <c r="BV46" s="219"/>
      <c r="BW46" s="219"/>
      <c r="BX46" s="219"/>
      <c r="BY46" s="219"/>
      <c r="BZ46" s="219"/>
      <c r="CA46" s="219"/>
      <c r="CB46" s="219"/>
      <c r="CC46" s="219"/>
      <c r="CD46" s="219"/>
      <c r="CE46" s="219"/>
      <c r="CF46" s="219"/>
      <c r="CG46" s="219"/>
      <c r="CH46" s="219"/>
      <c r="CI46" s="219"/>
      <c r="CJ46" s="219"/>
      <c r="CK46" s="219"/>
      <c r="CL46" s="219"/>
      <c r="CM46" s="219"/>
      <c r="CN46" s="219"/>
      <c r="CO46" s="219"/>
      <c r="CP46" s="219"/>
      <c r="CQ46" s="219"/>
      <c r="CR46" s="219"/>
      <c r="CS46" s="219"/>
      <c r="CT46" s="219"/>
      <c r="CU46" s="219"/>
      <c r="CV46" s="219"/>
      <c r="CW46" s="219"/>
      <c r="CX46" s="219"/>
      <c r="CY46" s="219"/>
      <c r="CZ46" s="219"/>
      <c r="DA46" s="219"/>
      <c r="DB46" s="219"/>
      <c r="DC46" s="219"/>
      <c r="DD46" s="219"/>
      <c r="DE46" s="219"/>
      <c r="DF46" s="219"/>
      <c r="DG46" s="219"/>
      <c r="DH46" s="219"/>
      <c r="DI46" s="219"/>
      <c r="DJ46" s="219"/>
      <c r="DK46" s="219"/>
      <c r="DL46" s="219"/>
      <c r="DM46" s="219"/>
      <c r="DN46" s="219"/>
      <c r="DO46" s="219"/>
      <c r="DP46" s="219"/>
      <c r="DQ46" s="219"/>
      <c r="DR46" s="219"/>
      <c r="DS46" s="219"/>
      <c r="DT46" s="219"/>
      <c r="DU46" s="219"/>
      <c r="DV46" s="219"/>
      <c r="DW46" s="219"/>
      <c r="DX46" s="219"/>
      <c r="DY46" s="219"/>
      <c r="DZ46" s="219"/>
      <c r="EA46" s="219"/>
      <c r="EB46" s="219"/>
      <c r="EC46" s="219"/>
      <c r="ED46" s="219"/>
      <c r="EE46" s="219"/>
      <c r="EF46" s="219"/>
      <c r="EG46" s="219"/>
      <c r="EH46" s="219"/>
      <c r="EI46" s="219"/>
      <c r="EJ46" s="219"/>
      <c r="EK46" s="219"/>
      <c r="EL46" s="219"/>
      <c r="EM46" s="219"/>
      <c r="EN46" s="219"/>
      <c r="EO46" s="219"/>
      <c r="EP46" s="219"/>
      <c r="EQ46" s="219"/>
      <c r="ER46" s="219"/>
      <c r="ES46" s="219"/>
      <c r="ET46" s="219"/>
      <c r="EU46" s="219"/>
      <c r="EV46" s="219"/>
      <c r="EW46" s="219"/>
      <c r="EX46" s="219"/>
      <c r="EY46" s="219"/>
      <c r="EZ46" s="219"/>
      <c r="FA46" s="219"/>
      <c r="FB46" s="219"/>
      <c r="FC46" s="219"/>
      <c r="FD46" s="219"/>
      <c r="FE46" s="219"/>
      <c r="FF46" s="219"/>
      <c r="FG46" s="219"/>
      <c r="FH46" s="219"/>
      <c r="FI46" s="219"/>
      <c r="FJ46" s="219"/>
      <c r="FK46" s="219"/>
      <c r="FL46" s="219"/>
      <c r="FM46" s="219"/>
      <c r="FN46" s="219"/>
      <c r="FO46" s="219"/>
      <c r="FP46" s="219"/>
      <c r="FQ46" s="219"/>
      <c r="FR46" s="219"/>
      <c r="FS46" s="219"/>
      <c r="FT46" s="219"/>
      <c r="FU46" s="219"/>
      <c r="FV46" s="219"/>
      <c r="FW46" s="219"/>
      <c r="FX46" s="219"/>
      <c r="FY46" s="219"/>
      <c r="FZ46" s="219"/>
      <c r="GA46" s="219"/>
      <c r="GB46" s="219"/>
      <c r="GC46" s="219"/>
      <c r="GD46" s="219"/>
      <c r="GE46" s="219"/>
      <c r="GF46" s="219"/>
      <c r="GG46" s="219"/>
      <c r="GH46" s="219"/>
      <c r="GI46" s="219"/>
      <c r="GJ46" s="219"/>
      <c r="GK46" s="219"/>
      <c r="GL46" s="219"/>
      <c r="GM46" s="219"/>
      <c r="GN46" s="219"/>
      <c r="GO46" s="219"/>
      <c r="GP46" s="219"/>
      <c r="GQ46" s="219"/>
      <c r="GR46" s="219"/>
      <c r="GS46" s="219"/>
      <c r="GT46" s="219"/>
      <c r="GU46" s="219"/>
      <c r="GV46" s="219"/>
      <c r="GW46" s="219"/>
      <c r="GX46" s="219"/>
      <c r="GY46" s="219"/>
      <c r="GZ46" s="219"/>
      <c r="HA46" s="219"/>
      <c r="HB46" s="219"/>
      <c r="HC46" s="219"/>
      <c r="HD46" s="219"/>
      <c r="HE46" s="219"/>
      <c r="HF46" s="219"/>
      <c r="HG46" s="219"/>
      <c r="HH46" s="219"/>
      <c r="HI46" s="219"/>
      <c r="HJ46" s="219"/>
      <c r="HK46" s="219"/>
      <c r="HL46" s="219"/>
      <c r="HM46" s="219"/>
      <c r="HN46" s="219"/>
      <c r="HO46" s="219"/>
      <c r="HP46" s="219"/>
      <c r="HQ46" s="219"/>
      <c r="HR46" s="219"/>
      <c r="HS46" s="219"/>
      <c r="HT46" s="219"/>
      <c r="HU46" s="219"/>
      <c r="HV46" s="219"/>
      <c r="HW46" s="219"/>
      <c r="HX46" s="219"/>
      <c r="HY46" s="219"/>
      <c r="HZ46" s="219"/>
      <c r="IA46" s="219"/>
      <c r="IB46" s="219"/>
      <c r="IC46" s="222"/>
      <c r="ID46" s="222"/>
      <c r="IE46" s="222"/>
      <c r="IF46" s="222"/>
      <c r="IG46" s="222"/>
      <c r="IH46" s="222"/>
      <c r="II46" s="222"/>
      <c r="IJ46" s="222"/>
      <c r="IK46" s="222"/>
      <c r="IL46" s="222"/>
      <c r="IM46" s="222"/>
      <c r="IN46" s="222"/>
      <c r="IO46" s="222"/>
      <c r="IP46" s="222"/>
      <c r="IQ46" s="222"/>
      <c r="IR46" s="222"/>
      <c r="IS46" s="222"/>
      <c r="IT46" s="222"/>
      <c r="IU46" s="222"/>
      <c r="IV46" s="222"/>
      <c r="IW46" s="222"/>
      <c r="IX46" s="222"/>
      <c r="IY46" s="222"/>
      <c r="IZ46" s="222"/>
      <c r="JA46" s="222"/>
      <c r="JB46" s="222"/>
      <c r="JC46" s="222"/>
      <c r="JD46" s="222"/>
      <c r="JE46" s="222"/>
      <c r="JF46" s="222"/>
      <c r="JG46" s="222"/>
      <c r="JH46" s="222"/>
      <c r="JI46" s="222"/>
      <c r="JJ46" s="222"/>
      <c r="JK46" s="222"/>
      <c r="JL46" s="222"/>
      <c r="JM46" s="222"/>
      <c r="JN46" s="222"/>
      <c r="JO46" s="222"/>
      <c r="JP46" s="222"/>
      <c r="JQ46" s="222"/>
      <c r="JR46" s="222"/>
      <c r="JS46" s="222"/>
      <c r="JT46" s="222"/>
      <c r="JU46" s="222"/>
      <c r="JV46" s="222"/>
      <c r="JW46" s="222"/>
      <c r="JX46" s="222"/>
      <c r="JY46" s="222"/>
      <c r="JZ46" s="222"/>
      <c r="KA46" s="222"/>
      <c r="KB46" s="222"/>
      <c r="KC46" s="222"/>
      <c r="KD46" s="222"/>
      <c r="KE46" s="222"/>
      <c r="KF46" s="222"/>
      <c r="KG46" s="222"/>
      <c r="KH46" s="222"/>
      <c r="KI46" s="222"/>
      <c r="KJ46" s="222"/>
      <c r="KK46" s="222"/>
      <c r="KL46" s="222"/>
      <c r="KM46" s="222"/>
      <c r="KN46" s="222"/>
      <c r="KO46" s="222"/>
      <c r="KP46" s="222"/>
      <c r="KQ46" s="222"/>
      <c r="KR46" s="222"/>
      <c r="KS46" s="222"/>
      <c r="KT46" s="222"/>
      <c r="KU46" s="222"/>
      <c r="KV46" s="222"/>
      <c r="KW46" s="222"/>
      <c r="KX46" s="222"/>
      <c r="KY46" s="222"/>
      <c r="KZ46" s="222"/>
      <c r="LA46" s="222"/>
      <c r="LB46" s="222"/>
      <c r="LC46" s="222"/>
      <c r="LD46" s="222"/>
      <c r="LE46" s="222"/>
      <c r="LF46" s="222"/>
      <c r="LG46" s="222"/>
      <c r="LH46" s="222"/>
      <c r="LI46" s="222"/>
      <c r="LJ46" s="222"/>
      <c r="LK46" s="222"/>
      <c r="LL46" s="222"/>
      <c r="LM46" s="222"/>
      <c r="LN46" s="222"/>
      <c r="LO46" s="222"/>
      <c r="LP46" s="222"/>
      <c r="LQ46" s="222"/>
      <c r="LR46" s="222"/>
      <c r="LS46" s="222"/>
      <c r="LT46" s="222"/>
      <c r="LU46" s="222"/>
      <c r="LV46" s="222"/>
      <c r="LW46" s="222"/>
      <c r="LX46" s="222"/>
      <c r="LY46" s="222"/>
      <c r="LZ46" s="222"/>
      <c r="MA46" s="222"/>
      <c r="MB46" s="222"/>
      <c r="MC46" s="222"/>
      <c r="MD46" s="222"/>
      <c r="ME46" s="222"/>
      <c r="MF46" s="222"/>
      <c r="MG46" s="222"/>
      <c r="MH46" s="222"/>
      <c r="MI46" s="222"/>
      <c r="MJ46" s="222"/>
      <c r="MK46" s="222"/>
      <c r="ML46" s="222"/>
      <c r="MM46" s="222"/>
      <c r="MN46" s="222"/>
      <c r="MO46" s="222"/>
      <c r="MP46" s="222"/>
      <c r="MQ46" s="222"/>
      <c r="MR46" s="222"/>
      <c r="MS46" s="222"/>
      <c r="MT46" s="222"/>
      <c r="MU46" s="222"/>
      <c r="MV46" s="222"/>
      <c r="MW46" s="222"/>
      <c r="MX46" s="222"/>
      <c r="MY46" s="222"/>
      <c r="MZ46" s="222"/>
      <c r="NA46" s="222"/>
      <c r="NB46" s="222"/>
      <c r="NC46" s="222"/>
      <c r="ND46" s="222"/>
      <c r="NE46" s="222"/>
      <c r="NF46" s="222"/>
      <c r="NG46" s="222"/>
      <c r="NH46" s="222"/>
      <c r="NI46" s="222"/>
      <c r="NJ46" s="222"/>
      <c r="NK46" s="222"/>
      <c r="NL46" s="222"/>
      <c r="NM46" s="222"/>
      <c r="NN46" s="222"/>
      <c r="NO46" s="222"/>
      <c r="NP46" s="222"/>
      <c r="NQ46" s="222"/>
      <c r="NR46" s="222"/>
      <c r="NS46" s="222"/>
      <c r="NT46" s="222"/>
      <c r="NU46" s="222"/>
      <c r="NV46" s="222"/>
      <c r="NW46" s="222"/>
      <c r="NX46" s="222"/>
      <c r="NY46" s="222"/>
      <c r="NZ46" s="222"/>
      <c r="OA46" s="222"/>
      <c r="OB46" s="222"/>
      <c r="OC46" s="222"/>
      <c r="OD46" s="222"/>
      <c r="OE46" s="222"/>
      <c r="OF46" s="222"/>
      <c r="OG46" s="222"/>
      <c r="OH46" s="222"/>
      <c r="OI46" s="222"/>
      <c r="OJ46" s="222"/>
      <c r="OK46" s="222"/>
      <c r="OL46" s="222"/>
      <c r="OM46" s="222"/>
      <c r="ON46" s="222"/>
      <c r="OO46" s="222"/>
      <c r="OP46" s="222"/>
      <c r="OQ46" s="222"/>
      <c r="OR46" s="222"/>
      <c r="OS46" s="222"/>
      <c r="OT46" s="222"/>
      <c r="OU46" s="222"/>
      <c r="OV46" s="222"/>
      <c r="OW46" s="222"/>
      <c r="OX46" s="222"/>
      <c r="OY46" s="222"/>
      <c r="OZ46" s="222"/>
      <c r="PA46" s="222"/>
      <c r="PB46" s="222"/>
      <c r="PC46" s="222"/>
      <c r="PD46" s="222"/>
      <c r="PE46" s="222"/>
      <c r="PF46" s="222"/>
      <c r="PG46" s="222"/>
      <c r="PH46" s="222"/>
      <c r="PI46" s="222"/>
      <c r="PJ46" s="222"/>
      <c r="PK46" s="222"/>
      <c r="PL46" s="222"/>
      <c r="PM46" s="222"/>
      <c r="PN46" s="222"/>
      <c r="PO46" s="222"/>
      <c r="PP46" s="222"/>
      <c r="PQ46" s="222"/>
      <c r="PR46" s="222"/>
      <c r="PS46" s="222"/>
      <c r="PT46" s="222"/>
      <c r="PU46" s="222"/>
      <c r="PV46" s="222"/>
      <c r="PW46" s="222"/>
      <c r="PX46" s="222"/>
      <c r="PY46" s="222"/>
      <c r="PZ46" s="222"/>
      <c r="QA46" s="222"/>
      <c r="QB46" s="222"/>
      <c r="QC46" s="222"/>
      <c r="QD46" s="222"/>
      <c r="QE46" s="222"/>
      <c r="QF46" s="222"/>
      <c r="QG46" s="222"/>
      <c r="QH46" s="222"/>
      <c r="QI46" s="222"/>
      <c r="QJ46" s="222"/>
      <c r="QK46" s="222"/>
      <c r="QL46" s="222"/>
      <c r="QM46" s="222"/>
      <c r="QN46" s="222"/>
      <c r="QO46" s="222"/>
      <c r="QP46" s="222"/>
      <c r="QQ46" s="222"/>
      <c r="QR46" s="222"/>
      <c r="QS46" s="222"/>
      <c r="QT46" s="222"/>
      <c r="QU46" s="222"/>
      <c r="QV46" s="222"/>
      <c r="QW46" s="222"/>
      <c r="QX46" s="222"/>
      <c r="QY46" s="222"/>
      <c r="QZ46" s="222"/>
      <c r="RA46" s="222"/>
      <c r="RB46" s="222"/>
      <c r="RC46" s="222"/>
      <c r="RD46" s="222"/>
      <c r="RE46" s="222"/>
      <c r="RF46" s="222"/>
      <c r="RG46" s="222"/>
      <c r="RH46" s="222"/>
      <c r="RI46" s="222"/>
      <c r="RJ46" s="222"/>
      <c r="RK46" s="222"/>
      <c r="RL46" s="222"/>
      <c r="RM46" s="222"/>
      <c r="RN46" s="222"/>
      <c r="RO46" s="222"/>
      <c r="RP46" s="222"/>
      <c r="RQ46" s="222"/>
      <c r="RR46" s="222"/>
      <c r="RS46" s="222"/>
      <c r="RT46" s="222"/>
      <c r="RU46" s="222"/>
      <c r="RV46" s="222"/>
      <c r="RW46" s="222"/>
      <c r="RX46" s="222"/>
      <c r="RY46" s="222"/>
      <c r="RZ46" s="222"/>
      <c r="SA46" s="222"/>
      <c r="SB46" s="222"/>
      <c r="SC46" s="222"/>
      <c r="SD46" s="222"/>
      <c r="SE46" s="222"/>
      <c r="SF46" s="222"/>
      <c r="SG46" s="222"/>
      <c r="SH46" s="222"/>
      <c r="SI46" s="222"/>
      <c r="SJ46" s="222"/>
      <c r="SK46" s="222"/>
      <c r="SL46" s="222"/>
      <c r="SM46" s="222"/>
      <c r="SN46" s="222"/>
      <c r="SO46" s="222"/>
      <c r="SP46" s="222"/>
      <c r="SQ46" s="222"/>
      <c r="SR46" s="222"/>
      <c r="SS46" s="222"/>
      <c r="ST46" s="222"/>
      <c r="SU46" s="222"/>
      <c r="SV46" s="222"/>
      <c r="SW46" s="222"/>
      <c r="SX46" s="222"/>
      <c r="SY46" s="222"/>
      <c r="SZ46" s="222"/>
      <c r="TA46" s="222"/>
      <c r="TB46" s="222"/>
      <c r="TC46" s="222"/>
      <c r="TD46" s="222"/>
      <c r="TE46" s="222"/>
      <c r="TF46" s="222"/>
      <c r="TG46" s="222"/>
      <c r="TH46" s="222"/>
      <c r="TI46" s="222"/>
      <c r="TJ46" s="222"/>
      <c r="TK46" s="222"/>
      <c r="TL46" s="222"/>
      <c r="TM46" s="222"/>
      <c r="TN46" s="222"/>
      <c r="TO46" s="222"/>
      <c r="TP46" s="222"/>
      <c r="TQ46" s="222"/>
      <c r="TR46" s="222"/>
      <c r="TS46" s="222"/>
      <c r="TT46" s="222"/>
      <c r="TU46" s="222"/>
      <c r="TV46" s="222"/>
      <c r="TW46" s="222"/>
      <c r="TX46" s="222"/>
      <c r="TY46" s="222"/>
      <c r="TZ46" s="222"/>
      <c r="UA46" s="222"/>
      <c r="UB46" s="222"/>
      <c r="UC46" s="222"/>
      <c r="UD46" s="222"/>
      <c r="UE46" s="222"/>
      <c r="UF46" s="222"/>
      <c r="UG46" s="222"/>
      <c r="UH46" s="222"/>
      <c r="UI46" s="222"/>
      <c r="UJ46" s="222"/>
      <c r="UK46" s="222"/>
      <c r="UL46" s="222"/>
      <c r="UM46" s="222"/>
      <c r="UN46" s="222"/>
      <c r="UO46" s="222"/>
      <c r="UP46" s="222"/>
      <c r="UQ46" s="222"/>
      <c r="UR46" s="222"/>
      <c r="US46" s="222"/>
      <c r="UT46" s="222"/>
      <c r="UU46" s="222"/>
      <c r="UV46" s="222"/>
      <c r="UW46" s="222"/>
      <c r="UX46" s="222"/>
      <c r="UY46" s="222"/>
      <c r="UZ46" s="222"/>
      <c r="VA46" s="222"/>
      <c r="VB46" s="222"/>
      <c r="VC46" s="222"/>
      <c r="VD46" s="222"/>
      <c r="VE46" s="222"/>
      <c r="VF46" s="222"/>
      <c r="VG46" s="222"/>
      <c r="VH46" s="222"/>
      <c r="VI46" s="222"/>
      <c r="VJ46" s="222"/>
      <c r="VK46" s="222"/>
      <c r="VL46" s="222"/>
      <c r="VM46" s="222"/>
      <c r="VN46" s="222"/>
      <c r="VO46" s="222"/>
      <c r="VP46" s="222"/>
      <c r="VQ46" s="222"/>
      <c r="VR46" s="222"/>
      <c r="VS46" s="222"/>
      <c r="VT46" s="222"/>
      <c r="VU46" s="222"/>
      <c r="VV46" s="222"/>
      <c r="VW46" s="222"/>
      <c r="VX46" s="222"/>
      <c r="VY46" s="222"/>
      <c r="VZ46" s="222"/>
      <c r="WA46" s="222"/>
      <c r="WB46" s="222"/>
      <c r="WC46" s="222"/>
      <c r="WD46" s="222"/>
      <c r="WE46" s="222"/>
      <c r="WF46" s="222"/>
      <c r="WG46" s="222"/>
      <c r="WH46" s="222"/>
      <c r="WI46" s="222"/>
      <c r="WJ46" s="222"/>
      <c r="WK46" s="222"/>
      <c r="WL46" s="222"/>
      <c r="WM46" s="222"/>
      <c r="WN46" s="222"/>
      <c r="WO46" s="222"/>
      <c r="WP46" s="222"/>
      <c r="WQ46" s="222"/>
      <c r="WR46" s="222"/>
      <c r="WS46" s="222"/>
      <c r="WT46" s="222"/>
      <c r="WU46" s="222"/>
      <c r="WV46" s="222"/>
      <c r="WW46" s="222"/>
      <c r="WX46" s="222"/>
      <c r="WY46" s="222"/>
      <c r="WZ46" s="222"/>
      <c r="XA46" s="222"/>
      <c r="XB46" s="222"/>
      <c r="XC46" s="222"/>
      <c r="XD46" s="222"/>
      <c r="XE46" s="222"/>
      <c r="XF46" s="222"/>
      <c r="XG46" s="222"/>
      <c r="XH46" s="222"/>
      <c r="XI46" s="222"/>
      <c r="XJ46" s="222"/>
      <c r="XK46" s="222"/>
      <c r="XL46" s="222"/>
      <c r="XM46" s="222"/>
      <c r="XN46" s="222"/>
      <c r="XO46" s="222"/>
      <c r="XP46" s="222"/>
      <c r="XQ46" s="222"/>
      <c r="XR46" s="222"/>
      <c r="XS46" s="222"/>
      <c r="XT46" s="222"/>
      <c r="XU46" s="222"/>
      <c r="XV46" s="222"/>
      <c r="XW46" s="222"/>
      <c r="XX46" s="222"/>
      <c r="XY46" s="222"/>
      <c r="XZ46" s="222"/>
      <c r="YA46" s="222"/>
      <c r="YB46" s="222"/>
      <c r="YC46" s="222"/>
      <c r="YD46" s="222"/>
      <c r="YE46" s="222"/>
      <c r="YF46" s="222"/>
      <c r="YG46" s="222"/>
      <c r="YH46" s="222"/>
      <c r="YI46" s="222"/>
      <c r="YJ46" s="222"/>
      <c r="YK46" s="222"/>
      <c r="YL46" s="222"/>
      <c r="YM46" s="222"/>
      <c r="YN46" s="222"/>
      <c r="YO46" s="222"/>
      <c r="YP46" s="222"/>
      <c r="YQ46" s="222"/>
      <c r="YR46" s="222"/>
      <c r="YS46" s="222"/>
      <c r="YT46" s="222"/>
      <c r="YU46" s="222"/>
      <c r="YV46" s="222"/>
      <c r="YW46" s="222"/>
      <c r="YX46" s="222"/>
      <c r="YY46" s="222"/>
      <c r="YZ46" s="222"/>
      <c r="ZA46" s="222"/>
      <c r="ZB46" s="222"/>
      <c r="ZC46" s="222"/>
      <c r="ZD46" s="222"/>
      <c r="ZE46" s="222"/>
      <c r="ZF46" s="222"/>
      <c r="ZG46" s="222"/>
      <c r="ZH46" s="222"/>
      <c r="ZI46" s="222"/>
      <c r="ZJ46" s="222"/>
      <c r="ZK46" s="222"/>
      <c r="ZL46" s="222"/>
      <c r="ZM46" s="222"/>
      <c r="ZN46" s="222"/>
      <c r="ZO46" s="222"/>
      <c r="ZP46" s="222"/>
      <c r="ZQ46" s="222"/>
      <c r="ZR46" s="222"/>
      <c r="ZS46" s="222"/>
      <c r="ZT46" s="222"/>
      <c r="ZU46" s="222"/>
      <c r="ZV46" s="222"/>
      <c r="ZW46" s="222"/>
      <c r="ZX46" s="222"/>
      <c r="ZY46" s="222"/>
      <c r="ZZ46" s="222"/>
      <c r="AAA46" s="222"/>
      <c r="AAB46" s="222"/>
      <c r="AAC46" s="222"/>
      <c r="AAD46" s="222"/>
      <c r="AAE46" s="222"/>
      <c r="AAF46" s="222"/>
      <c r="AAG46" s="222"/>
      <c r="AAH46" s="222"/>
      <c r="AAI46" s="222"/>
      <c r="AAJ46" s="222"/>
      <c r="AAK46" s="222"/>
      <c r="AAL46" s="222"/>
      <c r="AAM46" s="222"/>
      <c r="AAN46" s="222"/>
      <c r="AAO46" s="222"/>
      <c r="AAP46" s="222"/>
      <c r="AAQ46" s="222"/>
      <c r="AAR46" s="222"/>
      <c r="AAS46" s="222"/>
      <c r="AAT46" s="222"/>
      <c r="AAU46" s="222"/>
      <c r="AAV46" s="222"/>
      <c r="AAW46" s="222"/>
      <c r="AAX46" s="222"/>
      <c r="AAY46" s="222"/>
      <c r="AAZ46" s="222"/>
      <c r="ABA46" s="222"/>
      <c r="ABB46" s="222"/>
      <c r="ABC46" s="222"/>
      <c r="ABD46" s="222"/>
      <c r="ABE46" s="222"/>
      <c r="ABF46" s="222"/>
      <c r="ABG46" s="222"/>
      <c r="ABH46" s="222"/>
      <c r="ABI46" s="222"/>
      <c r="ABJ46" s="222"/>
      <c r="ABK46" s="222"/>
      <c r="ABL46" s="222"/>
      <c r="ABM46" s="222"/>
      <c r="ABN46" s="222"/>
      <c r="ABO46" s="222"/>
      <c r="ABP46" s="222"/>
      <c r="ABQ46" s="222"/>
      <c r="ABR46" s="222"/>
      <c r="ABS46" s="222"/>
      <c r="ABT46" s="222"/>
      <c r="ABU46" s="222"/>
      <c r="ABV46" s="222"/>
      <c r="ABW46" s="222"/>
      <c r="ABX46" s="222"/>
      <c r="ABY46" s="222"/>
      <c r="ABZ46" s="222"/>
      <c r="ACA46" s="222"/>
      <c r="ACB46" s="222"/>
      <c r="ACC46" s="222"/>
      <c r="ACD46" s="222"/>
      <c r="ACE46" s="222"/>
      <c r="ACF46" s="222"/>
      <c r="ACG46" s="222"/>
      <c r="ACH46" s="222"/>
      <c r="ACI46" s="222"/>
      <c r="ACJ46" s="222"/>
      <c r="ACK46" s="222"/>
      <c r="ACL46" s="222"/>
      <c r="ACM46" s="222"/>
      <c r="ACN46" s="222"/>
      <c r="ACO46" s="222"/>
      <c r="ACP46" s="222"/>
      <c r="ACQ46" s="222"/>
      <c r="ACR46" s="222"/>
      <c r="ACS46" s="222"/>
      <c r="ACT46" s="222"/>
      <c r="ACU46" s="222"/>
      <c r="ACV46" s="222"/>
      <c r="ACW46" s="222"/>
      <c r="ACX46" s="222"/>
      <c r="ACY46" s="222"/>
      <c r="ACZ46" s="222"/>
      <c r="ADA46" s="222"/>
      <c r="ADB46" s="222"/>
      <c r="ADC46" s="222"/>
      <c r="ADD46" s="222"/>
      <c r="ADE46" s="222"/>
      <c r="ADF46" s="222"/>
      <c r="ADG46" s="222"/>
      <c r="ADH46" s="222"/>
      <c r="ADI46" s="222"/>
      <c r="ADJ46" s="222"/>
      <c r="ADK46" s="222"/>
      <c r="ADL46" s="222"/>
      <c r="ADM46" s="222"/>
      <c r="ADN46" s="222"/>
      <c r="ADO46" s="222"/>
      <c r="ADP46" s="222"/>
      <c r="ADQ46" s="222"/>
      <c r="ADR46" s="222"/>
      <c r="ADS46" s="222"/>
      <c r="ADT46" s="222"/>
      <c r="ADU46" s="222"/>
      <c r="ADV46" s="222"/>
      <c r="ADW46" s="222"/>
      <c r="ADX46" s="222"/>
      <c r="ADY46" s="222"/>
      <c r="ADZ46" s="222"/>
      <c r="AEA46" s="222"/>
      <c r="AEB46" s="222"/>
      <c r="AEC46" s="222"/>
      <c r="AED46" s="222"/>
      <c r="AEE46" s="222"/>
      <c r="AEF46" s="222"/>
      <c r="AEG46" s="222"/>
      <c r="AEH46" s="222"/>
      <c r="AEI46" s="222"/>
      <c r="AEJ46" s="222"/>
      <c r="AEK46" s="222"/>
      <c r="AEL46" s="222"/>
      <c r="AEM46" s="222"/>
      <c r="AEN46" s="222"/>
      <c r="AEO46" s="222"/>
      <c r="AEP46" s="222"/>
      <c r="AEQ46" s="222"/>
      <c r="AER46" s="222"/>
      <c r="AES46" s="222"/>
      <c r="AET46" s="222"/>
      <c r="AEU46" s="222"/>
      <c r="AEV46" s="222"/>
      <c r="AEW46" s="222"/>
      <c r="AEX46" s="222"/>
      <c r="AEY46" s="222"/>
      <c r="AEZ46" s="222"/>
      <c r="AFA46" s="222"/>
      <c r="AFB46" s="222"/>
      <c r="AFC46" s="222"/>
      <c r="AFD46" s="222"/>
      <c r="AFE46" s="222"/>
      <c r="AFF46" s="222"/>
      <c r="AFG46" s="222"/>
      <c r="AFH46" s="222"/>
      <c r="AFI46" s="222"/>
      <c r="AFJ46" s="222"/>
      <c r="AFK46" s="222"/>
      <c r="AFL46" s="222"/>
      <c r="AFM46" s="222"/>
      <c r="AFN46" s="222"/>
      <c r="AFO46" s="222"/>
      <c r="AFP46" s="222"/>
      <c r="AFQ46" s="222"/>
      <c r="AFR46" s="222"/>
      <c r="AFS46" s="222"/>
      <c r="AFT46" s="222"/>
      <c r="AFU46" s="222"/>
      <c r="AFV46" s="222"/>
      <c r="AFW46" s="222"/>
      <c r="AFX46" s="222"/>
      <c r="AFY46" s="222"/>
      <c r="AFZ46" s="222"/>
      <c r="AGA46" s="222"/>
      <c r="AGB46" s="222"/>
      <c r="AGC46" s="222"/>
      <c r="AGD46" s="222"/>
      <c r="AGE46" s="222"/>
      <c r="AGF46" s="222"/>
      <c r="AGG46" s="222"/>
      <c r="AGH46" s="222"/>
      <c r="AGI46" s="222"/>
      <c r="AGJ46" s="222"/>
      <c r="AGK46" s="222"/>
      <c r="AGL46" s="222"/>
      <c r="AGM46" s="222"/>
      <c r="AGN46" s="222"/>
      <c r="AGO46" s="222"/>
      <c r="AGP46" s="222"/>
      <c r="AGQ46" s="222"/>
      <c r="AGR46" s="222"/>
      <c r="AGS46" s="222"/>
      <c r="AGT46" s="222"/>
      <c r="AGU46" s="222"/>
      <c r="AGV46" s="222"/>
      <c r="AGW46" s="222"/>
      <c r="AGX46" s="222"/>
      <c r="AGY46" s="222"/>
      <c r="AGZ46" s="222"/>
      <c r="AHA46" s="222"/>
      <c r="AHB46" s="222"/>
      <c r="AHC46" s="222"/>
      <c r="AHD46" s="222"/>
      <c r="AHE46" s="222"/>
      <c r="AHF46" s="222"/>
      <c r="AHG46" s="222"/>
      <c r="AHH46" s="222"/>
      <c r="AHI46" s="222"/>
      <c r="AHJ46" s="222"/>
      <c r="AHK46" s="222"/>
      <c r="AHL46" s="222"/>
      <c r="AHM46" s="222"/>
      <c r="AHN46" s="222"/>
      <c r="AHO46" s="222"/>
      <c r="AHP46" s="222"/>
      <c r="AHQ46" s="222"/>
      <c r="AHR46" s="222"/>
      <c r="AHS46" s="222"/>
      <c r="AHT46" s="222"/>
      <c r="AHU46" s="222"/>
      <c r="AHV46" s="222"/>
      <c r="AHW46" s="222"/>
      <c r="AHX46" s="222"/>
      <c r="AHY46" s="222"/>
      <c r="AHZ46" s="222"/>
      <c r="AIA46" s="222"/>
      <c r="AIB46" s="222"/>
      <c r="AIC46" s="222"/>
      <c r="AID46" s="222"/>
      <c r="AIE46" s="222"/>
      <c r="AIF46" s="222"/>
      <c r="AIG46" s="222"/>
      <c r="AIH46" s="222"/>
      <c r="AII46" s="222"/>
      <c r="AIJ46" s="222"/>
      <c r="AIK46" s="222"/>
      <c r="AIL46" s="222"/>
      <c r="AIM46" s="222"/>
      <c r="AIN46" s="222"/>
      <c r="AIO46" s="222"/>
      <c r="AIP46" s="222"/>
      <c r="AIQ46" s="222"/>
      <c r="AIR46" s="222"/>
      <c r="AIS46" s="222"/>
      <c r="AIT46" s="222"/>
      <c r="AIU46" s="222"/>
      <c r="AIV46" s="222"/>
      <c r="AIW46" s="222"/>
      <c r="AIX46" s="222"/>
      <c r="AIY46" s="222"/>
      <c r="AIZ46" s="222"/>
      <c r="AJA46" s="222"/>
      <c r="AJB46" s="222"/>
      <c r="AJC46" s="222"/>
      <c r="AJD46" s="222"/>
      <c r="AJE46" s="222"/>
      <c r="AJF46" s="222"/>
      <c r="AJG46" s="222"/>
      <c r="AJH46" s="222"/>
      <c r="AJI46" s="222"/>
      <c r="AJJ46" s="222"/>
      <c r="AJK46" s="222"/>
      <c r="AJL46" s="222"/>
      <c r="AJM46" s="222"/>
      <c r="AJN46" s="222"/>
      <c r="AJO46" s="222"/>
      <c r="AJP46" s="222"/>
      <c r="AJQ46" s="222"/>
      <c r="AJR46" s="222"/>
      <c r="AJS46" s="222"/>
      <c r="AJT46" s="222"/>
      <c r="AJU46" s="222"/>
      <c r="AJV46" s="222"/>
      <c r="AJW46" s="222"/>
      <c r="AJX46" s="222"/>
      <c r="AJY46" s="222"/>
      <c r="AJZ46" s="222"/>
      <c r="AKA46" s="222"/>
      <c r="AKB46" s="222"/>
      <c r="AKC46" s="222"/>
      <c r="AKD46" s="222"/>
      <c r="AKE46" s="222"/>
      <c r="AKF46" s="222"/>
      <c r="AKG46" s="222"/>
      <c r="AKH46" s="222"/>
      <c r="AKI46" s="222"/>
      <c r="AKJ46" s="222"/>
      <c r="AKK46" s="222"/>
      <c r="AKL46" s="222"/>
      <c r="AKM46" s="222"/>
      <c r="AKN46" s="222"/>
      <c r="AKO46" s="222"/>
      <c r="AKP46" s="222"/>
      <c r="AKQ46" s="222"/>
      <c r="AKR46" s="222"/>
      <c r="AKS46" s="222"/>
      <c r="AKT46" s="222"/>
      <c r="AKU46" s="222"/>
      <c r="AKV46" s="222"/>
      <c r="AKW46" s="222"/>
      <c r="AKX46" s="222"/>
      <c r="AKY46" s="222"/>
      <c r="AKZ46" s="222"/>
      <c r="ALA46" s="222"/>
      <c r="ALB46" s="222"/>
      <c r="ALC46" s="222"/>
      <c r="ALD46" s="222"/>
      <c r="ALE46" s="222"/>
      <c r="ALF46" s="222"/>
      <c r="ALG46" s="222"/>
      <c r="ALH46" s="222"/>
      <c r="ALI46" s="222"/>
      <c r="ALJ46" s="222"/>
      <c r="ALK46" s="222"/>
      <c r="ALL46" s="222"/>
      <c r="ALM46" s="222"/>
      <c r="ALN46" s="222"/>
      <c r="ALO46" s="222"/>
      <c r="ALP46" s="222"/>
      <c r="ALQ46" s="222"/>
      <c r="ALR46" s="222"/>
      <c r="ALS46" s="222"/>
      <c r="ALT46" s="222"/>
      <c r="ALU46" s="222"/>
      <c r="ALV46" s="222"/>
      <c r="ALW46" s="222"/>
      <c r="ALX46" s="222"/>
      <c r="ALY46" s="222"/>
      <c r="ALZ46" s="222"/>
      <c r="AMA46" s="222"/>
      <c r="AMB46" s="222"/>
      <c r="AMC46" s="222"/>
      <c r="AMD46" s="222"/>
      <c r="AME46" s="222"/>
      <c r="AMF46" s="222"/>
      <c r="AMG46" s="222"/>
      <c r="AMH46" s="222"/>
      <c r="AMI46" s="222"/>
      <c r="AMJ46" s="222"/>
      <c r="AMK46" s="222"/>
      <c r="AML46" s="222"/>
      <c r="AMM46" s="222"/>
      <c r="AMN46" s="222"/>
      <c r="AMO46" s="222"/>
      <c r="AMP46" s="222"/>
      <c r="AMQ46" s="222"/>
      <c r="AMR46" s="222"/>
      <c r="AMS46" s="222"/>
      <c r="AMT46" s="222"/>
      <c r="AMU46" s="222"/>
      <c r="AMV46" s="222"/>
      <c r="AMW46" s="222"/>
      <c r="AMX46" s="222"/>
      <c r="AMY46" s="222"/>
      <c r="AMZ46" s="222"/>
      <c r="ANA46" s="222"/>
      <c r="ANB46" s="222"/>
      <c r="ANC46" s="222"/>
      <c r="AND46" s="222"/>
      <c r="ANE46" s="222"/>
      <c r="ANF46" s="222"/>
      <c r="ANG46" s="222"/>
      <c r="ANH46" s="222"/>
      <c r="ANI46" s="222"/>
      <c r="ANJ46" s="222"/>
      <c r="ANK46" s="222"/>
      <c r="ANL46" s="222"/>
      <c r="ANM46" s="222"/>
      <c r="ANN46" s="222"/>
      <c r="ANO46" s="222"/>
      <c r="ANP46" s="222"/>
      <c r="ANQ46" s="222"/>
      <c r="ANR46" s="222"/>
      <c r="ANS46" s="222"/>
      <c r="ANT46" s="222"/>
      <c r="ANU46" s="222"/>
      <c r="ANV46" s="222"/>
      <c r="ANW46" s="222"/>
      <c r="ANX46" s="222"/>
      <c r="ANY46" s="222"/>
      <c r="ANZ46" s="222"/>
      <c r="AOA46" s="222"/>
      <c r="AOB46" s="222"/>
      <c r="AOC46" s="222"/>
      <c r="AOD46" s="222"/>
      <c r="AOE46" s="222"/>
      <c r="AOF46" s="222"/>
      <c r="AOG46" s="222"/>
      <c r="AOH46" s="222"/>
      <c r="AOI46" s="222"/>
      <c r="AOJ46" s="222"/>
      <c r="AOK46" s="222"/>
      <c r="AOL46" s="222"/>
      <c r="AOM46" s="222"/>
      <c r="AON46" s="222"/>
      <c r="AOO46" s="222"/>
      <c r="AOP46" s="222"/>
      <c r="AOQ46" s="222"/>
      <c r="AOR46" s="222"/>
      <c r="AOS46" s="222"/>
      <c r="AOT46" s="222"/>
      <c r="AOU46" s="222"/>
      <c r="AOV46" s="222"/>
      <c r="AOW46" s="222"/>
      <c r="AOX46" s="222"/>
      <c r="AOY46" s="222"/>
      <c r="AOZ46" s="222"/>
      <c r="APA46" s="222"/>
      <c r="APB46" s="222"/>
      <c r="APC46" s="222"/>
      <c r="APD46" s="222"/>
      <c r="APE46" s="222"/>
      <c r="APF46" s="222"/>
      <c r="APG46" s="222"/>
      <c r="APH46" s="222"/>
      <c r="API46" s="222"/>
      <c r="APJ46" s="222"/>
      <c r="APK46" s="222"/>
      <c r="APL46" s="222"/>
      <c r="APM46" s="222"/>
      <c r="APN46" s="222"/>
      <c r="APO46" s="222"/>
      <c r="APP46" s="222"/>
      <c r="APQ46" s="222"/>
      <c r="APR46" s="222"/>
      <c r="APS46" s="222"/>
      <c r="APT46" s="222"/>
      <c r="APU46" s="222"/>
      <c r="APV46" s="222"/>
      <c r="APW46" s="222"/>
      <c r="APX46" s="222"/>
      <c r="APY46" s="222"/>
      <c r="APZ46" s="222"/>
      <c r="AQA46" s="222"/>
      <c r="AQB46" s="222"/>
      <c r="AQC46" s="222"/>
      <c r="AQD46" s="222"/>
      <c r="AQE46" s="222"/>
      <c r="AQF46" s="222"/>
      <c r="AQG46" s="222"/>
      <c r="AQH46" s="222"/>
      <c r="AQI46" s="222"/>
      <c r="AQJ46" s="222"/>
      <c r="AQK46" s="222"/>
      <c r="AQL46" s="222"/>
      <c r="AQM46" s="222"/>
      <c r="AQN46" s="222"/>
      <c r="AQO46" s="222"/>
      <c r="AQP46" s="222"/>
      <c r="AQQ46" s="222"/>
      <c r="AQR46" s="222"/>
      <c r="AQS46" s="222"/>
      <c r="AQT46" s="222"/>
      <c r="AQU46" s="222"/>
      <c r="AQV46" s="222"/>
      <c r="AQW46" s="222"/>
      <c r="AQX46" s="222"/>
      <c r="AQY46" s="222"/>
      <c r="AQZ46" s="222"/>
      <c r="ARA46" s="222"/>
      <c r="ARB46" s="222"/>
      <c r="ARC46" s="222"/>
      <c r="ARD46" s="222"/>
      <c r="ARE46" s="222"/>
      <c r="ARF46" s="222"/>
      <c r="ARG46" s="222"/>
      <c r="ARH46" s="222"/>
      <c r="ARI46" s="222"/>
      <c r="ARJ46" s="222"/>
      <c r="ARK46" s="222"/>
      <c r="ARL46" s="222"/>
      <c r="ARM46" s="222"/>
      <c r="ARN46" s="222"/>
      <c r="ARO46" s="222"/>
      <c r="ARP46" s="222"/>
      <c r="ARQ46" s="222"/>
      <c r="ARR46" s="222"/>
      <c r="ARS46" s="222"/>
      <c r="ART46" s="222"/>
      <c r="ARU46" s="222"/>
      <c r="ARV46" s="222"/>
      <c r="ARW46" s="222"/>
      <c r="ARX46" s="222"/>
      <c r="ARY46" s="222"/>
      <c r="ARZ46" s="222"/>
      <c r="ASA46" s="222"/>
      <c r="ASB46" s="222"/>
      <c r="ASC46" s="222"/>
      <c r="ASD46" s="222"/>
      <c r="ASE46" s="222"/>
      <c r="ASF46" s="222"/>
      <c r="ASG46" s="222"/>
      <c r="ASH46" s="222"/>
      <c r="ASI46" s="222"/>
      <c r="ASJ46" s="222"/>
      <c r="ASK46" s="222"/>
      <c r="ASL46" s="222"/>
      <c r="ASM46" s="222"/>
      <c r="ASN46" s="222"/>
      <c r="ASO46" s="222"/>
      <c r="ASP46" s="222"/>
      <c r="ASQ46" s="222"/>
      <c r="ASR46" s="222"/>
      <c r="ASS46" s="222"/>
      <c r="AST46" s="222"/>
      <c r="ASU46" s="222"/>
      <c r="ASV46" s="222"/>
      <c r="ASW46" s="222"/>
      <c r="ASX46" s="222"/>
      <c r="ASY46" s="222"/>
      <c r="ASZ46" s="222"/>
      <c r="ATA46" s="222"/>
      <c r="ATB46" s="222"/>
      <c r="ATC46" s="222"/>
      <c r="ATD46" s="222"/>
      <c r="ATE46" s="222"/>
      <c r="ATF46" s="222"/>
      <c r="ATG46" s="222"/>
      <c r="ATH46" s="222"/>
      <c r="ATI46" s="222"/>
      <c r="ATJ46" s="222"/>
      <c r="ATK46" s="222"/>
      <c r="ATL46" s="222"/>
      <c r="ATM46" s="222"/>
      <c r="ATN46" s="222"/>
      <c r="ATO46" s="222"/>
      <c r="ATP46" s="222"/>
      <c r="ATQ46" s="222"/>
      <c r="ATR46" s="222"/>
      <c r="ATS46" s="222"/>
      <c r="ATT46" s="222"/>
      <c r="ATU46" s="222"/>
      <c r="ATV46" s="222"/>
      <c r="ATW46" s="222"/>
      <c r="ATX46" s="222"/>
      <c r="ATY46" s="222"/>
      <c r="ATZ46" s="222"/>
      <c r="AUA46" s="222"/>
      <c r="AUB46" s="222"/>
      <c r="AUC46" s="222"/>
      <c r="AUD46" s="222"/>
      <c r="AUE46" s="222"/>
      <c r="AUF46" s="222"/>
      <c r="AUG46" s="222"/>
      <c r="AUH46" s="222"/>
      <c r="AUI46" s="222"/>
      <c r="AUJ46" s="222"/>
      <c r="AUK46" s="222"/>
      <c r="AUL46" s="222"/>
      <c r="AUM46" s="222"/>
      <c r="AUN46" s="222"/>
      <c r="AUO46" s="222"/>
      <c r="AUP46" s="222"/>
      <c r="AUQ46" s="222"/>
      <c r="AUR46" s="222"/>
      <c r="AUS46" s="222"/>
      <c r="AUT46" s="222"/>
      <c r="AUU46" s="222"/>
      <c r="AUV46" s="222"/>
      <c r="AUW46" s="222"/>
      <c r="AUX46" s="222"/>
      <c r="AUY46" s="222"/>
      <c r="AUZ46" s="222"/>
      <c r="AVA46" s="222"/>
      <c r="AVB46" s="222"/>
      <c r="AVC46" s="222"/>
      <c r="AVD46" s="222"/>
      <c r="AVE46" s="222"/>
      <c r="AVF46" s="222"/>
      <c r="AVG46" s="222"/>
      <c r="AVH46" s="222"/>
      <c r="AVI46" s="222"/>
      <c r="AVJ46" s="222"/>
      <c r="AVK46" s="222"/>
      <c r="AVL46" s="222"/>
      <c r="AVM46" s="222"/>
      <c r="AVN46" s="222"/>
      <c r="AVO46" s="222"/>
      <c r="AVP46" s="222"/>
      <c r="AVQ46" s="222"/>
      <c r="AVR46" s="222"/>
      <c r="AVS46" s="222"/>
      <c r="AVT46" s="222"/>
      <c r="AVU46" s="222"/>
      <c r="AVV46" s="222"/>
      <c r="AVW46" s="222"/>
      <c r="AVX46" s="222"/>
      <c r="AVY46" s="222"/>
      <c r="AVZ46" s="222"/>
      <c r="AWA46" s="222"/>
      <c r="AWB46" s="222"/>
      <c r="AWC46" s="222"/>
      <c r="AWD46" s="222"/>
      <c r="AWE46" s="222"/>
      <c r="AWF46" s="222"/>
      <c r="AWG46" s="222"/>
      <c r="AWH46" s="222"/>
      <c r="AWI46" s="222"/>
      <c r="AWJ46" s="222"/>
      <c r="AWK46" s="222"/>
      <c r="AWL46" s="222"/>
      <c r="AWM46" s="222"/>
      <c r="AWN46" s="222"/>
      <c r="AWO46" s="222"/>
      <c r="AWP46" s="222"/>
      <c r="AWQ46" s="222"/>
      <c r="AWR46" s="222"/>
      <c r="AWS46" s="222"/>
      <c r="AWT46" s="222"/>
      <c r="AWU46" s="222"/>
      <c r="AWV46" s="222"/>
      <c r="AWW46" s="222"/>
      <c r="AWX46" s="222"/>
      <c r="AWY46" s="222"/>
      <c r="AWZ46" s="222"/>
      <c r="AXA46" s="222"/>
      <c r="AXB46" s="222"/>
      <c r="AXC46" s="222"/>
      <c r="AXD46" s="222"/>
      <c r="AXE46" s="222"/>
      <c r="AXF46" s="222"/>
      <c r="AXG46" s="222"/>
      <c r="AXH46" s="222"/>
      <c r="AXI46" s="222"/>
      <c r="AXJ46" s="222"/>
      <c r="AXK46" s="222"/>
      <c r="AXL46" s="222"/>
      <c r="AXM46" s="222"/>
      <c r="AXN46" s="222"/>
      <c r="AXO46" s="222"/>
      <c r="AXP46" s="222"/>
      <c r="AXQ46" s="222"/>
      <c r="AXR46" s="222"/>
      <c r="AXS46" s="222"/>
      <c r="AXT46" s="222"/>
      <c r="AXU46" s="222"/>
      <c r="AXV46" s="222"/>
      <c r="AXW46" s="222"/>
      <c r="AXX46" s="222"/>
      <c r="AXY46" s="222"/>
      <c r="AXZ46" s="222"/>
      <c r="AYA46" s="222"/>
      <c r="AYB46" s="222"/>
      <c r="AYC46" s="222"/>
      <c r="AYD46" s="222"/>
      <c r="AYE46" s="222"/>
      <c r="AYF46" s="222"/>
      <c r="AYG46" s="222"/>
      <c r="AYH46" s="222"/>
      <c r="AYI46" s="222"/>
      <c r="AYJ46" s="222"/>
      <c r="AYK46" s="222"/>
      <c r="AYL46" s="222"/>
      <c r="AYM46" s="222"/>
      <c r="AYN46" s="222"/>
      <c r="AYO46" s="222"/>
      <c r="AYP46" s="222"/>
      <c r="AYQ46" s="222"/>
      <c r="AYR46" s="222"/>
      <c r="AYS46" s="222"/>
      <c r="AYT46" s="222"/>
      <c r="AYU46" s="222"/>
      <c r="AYV46" s="222"/>
      <c r="AYW46" s="222"/>
      <c r="AYX46" s="222"/>
      <c r="AYY46" s="222"/>
      <c r="AYZ46" s="222"/>
      <c r="AZA46" s="222"/>
      <c r="AZB46" s="222"/>
      <c r="AZC46" s="222"/>
      <c r="AZD46" s="222"/>
      <c r="AZE46" s="222"/>
      <c r="AZF46" s="222"/>
      <c r="AZG46" s="222"/>
      <c r="AZH46" s="222"/>
      <c r="AZI46" s="222"/>
      <c r="AZJ46" s="222"/>
      <c r="AZK46" s="222"/>
      <c r="AZL46" s="222"/>
      <c r="AZM46" s="222"/>
      <c r="AZN46" s="222"/>
      <c r="AZO46" s="222"/>
      <c r="AZP46" s="222"/>
      <c r="AZQ46" s="222"/>
      <c r="AZR46" s="222"/>
      <c r="AZS46" s="222"/>
      <c r="AZT46" s="222"/>
      <c r="AZU46" s="222"/>
      <c r="AZV46" s="222"/>
      <c r="AZW46" s="222"/>
      <c r="AZX46" s="222"/>
      <c r="AZY46" s="222"/>
      <c r="AZZ46" s="222"/>
      <c r="BAA46" s="222"/>
      <c r="BAB46" s="222"/>
      <c r="BAC46" s="222"/>
      <c r="BAD46" s="222"/>
      <c r="BAE46" s="222"/>
      <c r="BAF46" s="222"/>
      <c r="BAG46" s="222"/>
      <c r="BAH46" s="222"/>
      <c r="BAI46" s="222"/>
      <c r="BAJ46" s="222"/>
      <c r="BAK46" s="222"/>
      <c r="BAL46" s="222"/>
      <c r="BAM46" s="222"/>
      <c r="BAN46" s="222"/>
      <c r="BAO46" s="222"/>
      <c r="BAP46" s="222"/>
      <c r="BAQ46" s="222"/>
      <c r="BAR46" s="222"/>
      <c r="BAS46" s="222"/>
      <c r="BAT46" s="222"/>
      <c r="BAU46" s="222"/>
      <c r="BAV46" s="222"/>
      <c r="BAW46" s="222"/>
      <c r="BAX46" s="222"/>
      <c r="BAY46" s="222"/>
      <c r="BAZ46" s="222"/>
      <c r="BBA46" s="222"/>
      <c r="BBB46" s="222"/>
      <c r="BBC46" s="222"/>
      <c r="BBD46" s="222"/>
      <c r="BBE46" s="222"/>
      <c r="BBF46" s="222"/>
      <c r="BBG46" s="222"/>
      <c r="BBH46" s="222"/>
      <c r="BBI46" s="222"/>
      <c r="BBJ46" s="222"/>
      <c r="BBK46" s="222"/>
      <c r="BBL46" s="222"/>
      <c r="BBM46" s="222"/>
      <c r="BBN46" s="222"/>
      <c r="BBO46" s="222"/>
      <c r="BBP46" s="222"/>
      <c r="BBQ46" s="222"/>
      <c r="BBR46" s="222"/>
      <c r="BBS46" s="222"/>
      <c r="BBT46" s="222"/>
      <c r="BBU46" s="222"/>
      <c r="BBV46" s="222"/>
      <c r="BBW46" s="222"/>
      <c r="BBX46" s="222"/>
      <c r="BBY46" s="222"/>
      <c r="BBZ46" s="222"/>
      <c r="BCA46" s="222"/>
      <c r="BCB46" s="222"/>
      <c r="BCC46" s="222"/>
      <c r="BCD46" s="222"/>
      <c r="BCE46" s="222"/>
      <c r="BCF46" s="222"/>
      <c r="BCG46" s="222"/>
      <c r="BCH46" s="222"/>
      <c r="BCI46" s="222"/>
      <c r="BCJ46" s="222"/>
      <c r="BCK46" s="222"/>
      <c r="BCL46" s="222"/>
      <c r="BCM46" s="222"/>
      <c r="BCN46" s="222"/>
      <c r="BCO46" s="222"/>
      <c r="BCP46" s="222"/>
      <c r="BCQ46" s="222"/>
      <c r="BCR46" s="222"/>
      <c r="BCS46" s="222"/>
      <c r="BCT46" s="222"/>
      <c r="BCU46" s="222"/>
      <c r="BCV46" s="222"/>
      <c r="BCW46" s="222"/>
      <c r="BCX46" s="222"/>
      <c r="BCY46" s="222"/>
      <c r="BCZ46" s="222"/>
      <c r="BDA46" s="222"/>
      <c r="BDB46" s="222"/>
      <c r="BDC46" s="222"/>
      <c r="BDD46" s="222"/>
      <c r="BDE46" s="222"/>
      <c r="BDF46" s="222"/>
      <c r="BDG46" s="222"/>
      <c r="BDH46" s="222"/>
      <c r="BDI46" s="222"/>
      <c r="BDJ46" s="222"/>
      <c r="BDK46" s="222"/>
      <c r="BDL46" s="222"/>
      <c r="BDM46" s="222"/>
      <c r="BDN46" s="222"/>
      <c r="BDO46" s="222"/>
      <c r="BDP46" s="222"/>
      <c r="BDQ46" s="222"/>
      <c r="BDR46" s="222"/>
      <c r="BDS46" s="222"/>
      <c r="BDT46" s="222"/>
      <c r="BDU46" s="222"/>
      <c r="BDV46" s="222"/>
      <c r="BDW46" s="222"/>
      <c r="BDX46" s="222"/>
      <c r="BDY46" s="222"/>
      <c r="BDZ46" s="222"/>
      <c r="BEA46" s="222"/>
      <c r="BEB46" s="222"/>
      <c r="BEC46" s="222"/>
      <c r="BED46" s="222"/>
      <c r="BEE46" s="222"/>
      <c r="BEF46" s="222"/>
      <c r="BEG46" s="222"/>
      <c r="BEH46" s="222"/>
      <c r="BEI46" s="222"/>
      <c r="BEJ46" s="222"/>
      <c r="BEK46" s="222"/>
      <c r="BEL46" s="222"/>
      <c r="BEM46" s="222"/>
      <c r="BEN46" s="222"/>
      <c r="BEO46" s="222"/>
      <c r="BEP46" s="222"/>
      <c r="BEQ46" s="222"/>
      <c r="BER46" s="222"/>
      <c r="BES46" s="222"/>
      <c r="BET46" s="222"/>
      <c r="BEU46" s="222"/>
      <c r="BEV46" s="222"/>
      <c r="BEW46" s="222"/>
      <c r="BEX46" s="222"/>
      <c r="BEY46" s="222"/>
      <c r="BEZ46" s="222"/>
      <c r="BFA46" s="222"/>
      <c r="BFB46" s="222"/>
      <c r="BFC46" s="222"/>
      <c r="BFD46" s="222"/>
      <c r="BFE46" s="222"/>
      <c r="BFF46" s="222"/>
      <c r="BFG46" s="222"/>
      <c r="BFH46" s="222"/>
      <c r="BFI46" s="222"/>
      <c r="BFJ46" s="222"/>
      <c r="BFK46" s="222"/>
      <c r="BFL46" s="222"/>
      <c r="BFM46" s="222"/>
      <c r="BFN46" s="222"/>
      <c r="BFO46" s="222"/>
      <c r="BFP46" s="222"/>
      <c r="BFQ46" s="222"/>
      <c r="BFR46" s="222"/>
      <c r="BFS46" s="222"/>
      <c r="BFT46" s="222"/>
      <c r="BFU46" s="222"/>
      <c r="BFV46" s="222"/>
      <c r="BFW46" s="222"/>
      <c r="BFX46" s="222"/>
      <c r="BFY46" s="222"/>
      <c r="BFZ46" s="222"/>
      <c r="BGA46" s="222"/>
      <c r="BGB46" s="222"/>
      <c r="BGC46" s="222"/>
      <c r="BGD46" s="222"/>
      <c r="BGE46" s="222"/>
      <c r="BGF46" s="222"/>
      <c r="BGG46" s="222"/>
      <c r="BGH46" s="222"/>
      <c r="BGI46" s="222"/>
      <c r="BGJ46" s="222"/>
      <c r="BGK46" s="222"/>
      <c r="BGL46" s="222"/>
      <c r="BGM46" s="222"/>
      <c r="BGN46" s="222"/>
      <c r="BGO46" s="222"/>
      <c r="BGP46" s="222"/>
      <c r="BGQ46" s="222"/>
      <c r="BGR46" s="222"/>
      <c r="BGS46" s="222"/>
      <c r="BGT46" s="222"/>
      <c r="BGU46" s="222"/>
      <c r="BGV46" s="222"/>
      <c r="BGW46" s="222"/>
      <c r="BGX46" s="222"/>
      <c r="BGY46" s="222"/>
      <c r="BGZ46" s="222"/>
      <c r="BHA46" s="222"/>
      <c r="BHB46" s="222"/>
      <c r="BHC46" s="222"/>
      <c r="BHD46" s="222"/>
      <c r="BHE46" s="222"/>
      <c r="BHF46" s="222"/>
      <c r="BHG46" s="222"/>
      <c r="BHH46" s="222"/>
      <c r="BHI46" s="222"/>
      <c r="BHJ46" s="222"/>
      <c r="BHK46" s="222"/>
      <c r="BHL46" s="222"/>
      <c r="BHM46" s="222"/>
      <c r="BHN46" s="222"/>
      <c r="BHO46" s="222"/>
      <c r="BHP46" s="222"/>
      <c r="BHQ46" s="222"/>
      <c r="BHR46" s="222"/>
      <c r="BHS46" s="222"/>
      <c r="BHT46" s="222"/>
      <c r="BHU46" s="222"/>
      <c r="BHV46" s="222"/>
      <c r="BHW46" s="222"/>
      <c r="BHX46" s="222"/>
      <c r="BHY46" s="222"/>
      <c r="BHZ46" s="222"/>
      <c r="BIA46" s="222"/>
      <c r="BIB46" s="222"/>
      <c r="BIC46" s="222"/>
      <c r="BID46" s="222"/>
      <c r="BIE46" s="222"/>
      <c r="BIF46" s="222"/>
      <c r="BIG46" s="222"/>
      <c r="BIH46" s="222"/>
      <c r="BII46" s="222"/>
      <c r="BIJ46" s="222"/>
      <c r="BIK46" s="222"/>
      <c r="BIL46" s="222"/>
      <c r="BIM46" s="222"/>
      <c r="BIN46" s="222"/>
      <c r="BIO46" s="222"/>
      <c r="BIP46" s="222"/>
      <c r="BIQ46" s="222"/>
      <c r="BIR46" s="222"/>
      <c r="BIS46" s="222"/>
      <c r="BIT46" s="222"/>
      <c r="BIU46" s="222"/>
      <c r="BIV46" s="222"/>
      <c r="BIW46" s="222"/>
      <c r="BIX46" s="222"/>
      <c r="BIY46" s="222"/>
      <c r="BIZ46" s="222"/>
      <c r="BJA46" s="222"/>
      <c r="BJB46" s="222"/>
      <c r="BJC46" s="222"/>
      <c r="BJD46" s="222"/>
      <c r="BJE46" s="222"/>
      <c r="BJF46" s="222"/>
      <c r="BJG46" s="222"/>
      <c r="BJH46" s="222"/>
      <c r="BJI46" s="222"/>
      <c r="BJJ46" s="222"/>
      <c r="BJK46" s="222"/>
      <c r="BJL46" s="222"/>
      <c r="BJM46" s="222"/>
      <c r="BJN46" s="222"/>
      <c r="BJO46" s="222"/>
      <c r="BJP46" s="222"/>
      <c r="BJQ46" s="222"/>
      <c r="BJR46" s="222"/>
      <c r="BJS46" s="222"/>
      <c r="BJT46" s="222"/>
      <c r="BJU46" s="222"/>
      <c r="BJV46" s="222"/>
      <c r="BJW46" s="222"/>
      <c r="BJX46" s="222"/>
    </row>
    <row r="47" spans="1:1636" s="222" customFormat="1" ht="24" customHeight="1" thickBot="1" x14ac:dyDescent="0.3">
      <c r="A47" s="245">
        <f>1+A45</f>
        <v>25</v>
      </c>
      <c r="B47" s="293">
        <v>1205013</v>
      </c>
      <c r="C47" s="250" t="s">
        <v>311</v>
      </c>
      <c r="D47" s="262">
        <v>145</v>
      </c>
      <c r="E47" s="263" t="s">
        <v>11</v>
      </c>
      <c r="F47" s="244">
        <v>0</v>
      </c>
      <c r="G47" s="244">
        <v>0</v>
      </c>
      <c r="H47" s="244">
        <v>0</v>
      </c>
      <c r="I47" s="244">
        <v>0</v>
      </c>
      <c r="J47" s="244">
        <v>0</v>
      </c>
      <c r="K47" s="244">
        <v>0</v>
      </c>
      <c r="L47" s="244">
        <v>0</v>
      </c>
      <c r="M47" s="244">
        <v>0</v>
      </c>
      <c r="N47" s="244">
        <v>0</v>
      </c>
      <c r="O47" s="244">
        <v>0</v>
      </c>
      <c r="P47" s="244">
        <v>0</v>
      </c>
      <c r="Q47" s="244">
        <v>0</v>
      </c>
      <c r="R47" s="244">
        <v>0</v>
      </c>
      <c r="S47" s="234">
        <v>0</v>
      </c>
      <c r="T47" s="256">
        <v>0</v>
      </c>
      <c r="U47" s="237"/>
      <c r="V47" s="219"/>
      <c r="W47" s="219"/>
      <c r="X47" s="219"/>
      <c r="Y47" s="219"/>
      <c r="Z47" s="219"/>
      <c r="AA47" s="219"/>
      <c r="AB47" s="219"/>
      <c r="AC47" s="219"/>
      <c r="AD47" s="219"/>
      <c r="AE47" s="219"/>
      <c r="AF47" s="219"/>
      <c r="AG47" s="219"/>
      <c r="AH47" s="219"/>
      <c r="AI47" s="219"/>
      <c r="AJ47" s="219"/>
      <c r="AK47" s="219"/>
      <c r="AL47" s="219"/>
      <c r="AM47" s="219"/>
      <c r="AN47" s="219"/>
      <c r="AO47" s="219"/>
      <c r="AP47" s="219"/>
      <c r="AQ47" s="219"/>
      <c r="AR47" s="219"/>
      <c r="AS47" s="219"/>
      <c r="AT47" s="219"/>
      <c r="AU47" s="219"/>
      <c r="AV47" s="219"/>
      <c r="AW47" s="219"/>
      <c r="AX47" s="219"/>
      <c r="AY47" s="219"/>
      <c r="AZ47" s="219"/>
      <c r="BA47" s="219"/>
      <c r="BB47" s="219"/>
      <c r="BC47" s="219"/>
      <c r="BD47" s="219"/>
      <c r="BE47" s="219"/>
      <c r="BF47" s="219"/>
      <c r="BG47" s="219"/>
      <c r="BH47" s="219"/>
      <c r="BI47" s="219"/>
      <c r="BJ47" s="219"/>
      <c r="BK47" s="219"/>
      <c r="BL47" s="219"/>
      <c r="BM47" s="219"/>
      <c r="BN47" s="219"/>
      <c r="BO47" s="219"/>
      <c r="BP47" s="219"/>
      <c r="BQ47" s="219"/>
      <c r="BR47" s="219"/>
      <c r="BS47" s="219"/>
      <c r="BT47" s="219"/>
      <c r="BU47" s="219"/>
      <c r="BV47" s="219"/>
      <c r="BW47" s="219"/>
      <c r="BX47" s="219"/>
      <c r="BY47" s="219"/>
      <c r="BZ47" s="219"/>
      <c r="CA47" s="219"/>
      <c r="CB47" s="219"/>
      <c r="CC47" s="219"/>
      <c r="CD47" s="219"/>
      <c r="CE47" s="219"/>
      <c r="CF47" s="219"/>
      <c r="CG47" s="219"/>
      <c r="CH47" s="219"/>
      <c r="CI47" s="219"/>
      <c r="CJ47" s="219"/>
      <c r="CK47" s="219"/>
      <c r="CL47" s="219"/>
      <c r="CM47" s="219"/>
      <c r="CN47" s="219"/>
      <c r="CO47" s="219"/>
      <c r="CP47" s="219"/>
      <c r="CQ47" s="219"/>
      <c r="CR47" s="219"/>
      <c r="CS47" s="219"/>
      <c r="CT47" s="219"/>
      <c r="CU47" s="219"/>
      <c r="CV47" s="219"/>
      <c r="CW47" s="219"/>
      <c r="CX47" s="219"/>
      <c r="CY47" s="219"/>
      <c r="CZ47" s="219"/>
      <c r="DA47" s="219"/>
      <c r="DB47" s="219"/>
      <c r="DC47" s="219"/>
      <c r="DD47" s="219"/>
      <c r="DE47" s="219"/>
      <c r="DF47" s="219"/>
      <c r="DG47" s="219"/>
      <c r="DH47" s="219"/>
      <c r="DI47" s="219"/>
      <c r="DJ47" s="219"/>
      <c r="DK47" s="219"/>
      <c r="DL47" s="219"/>
      <c r="DM47" s="219"/>
      <c r="DN47" s="219"/>
      <c r="DO47" s="219"/>
      <c r="DP47" s="219"/>
      <c r="DQ47" s="219"/>
      <c r="DR47" s="219"/>
      <c r="DS47" s="219"/>
      <c r="DT47" s="219"/>
      <c r="DU47" s="219"/>
      <c r="DV47" s="219"/>
      <c r="DW47" s="219"/>
      <c r="DX47" s="219"/>
      <c r="DY47" s="219"/>
      <c r="DZ47" s="219"/>
      <c r="EA47" s="219"/>
      <c r="EB47" s="219"/>
      <c r="EC47" s="219"/>
      <c r="ED47" s="219"/>
      <c r="EE47" s="219"/>
      <c r="EF47" s="219"/>
      <c r="EG47" s="219"/>
      <c r="EH47" s="219"/>
      <c r="EI47" s="219"/>
      <c r="EJ47" s="219"/>
      <c r="EK47" s="219"/>
      <c r="EL47" s="219"/>
      <c r="EM47" s="219"/>
      <c r="EN47" s="219"/>
      <c r="EO47" s="219"/>
      <c r="EP47" s="219"/>
      <c r="EQ47" s="219"/>
      <c r="ER47" s="219"/>
      <c r="ES47" s="219"/>
      <c r="ET47" s="219"/>
      <c r="EU47" s="219"/>
      <c r="EV47" s="219"/>
      <c r="EW47" s="219"/>
      <c r="EX47" s="219"/>
      <c r="EY47" s="219"/>
      <c r="EZ47" s="219"/>
      <c r="FA47" s="219"/>
      <c r="FB47" s="219"/>
      <c r="FC47" s="219"/>
      <c r="FD47" s="219"/>
      <c r="FE47" s="219"/>
      <c r="FF47" s="219"/>
      <c r="FG47" s="219"/>
      <c r="FH47" s="219"/>
      <c r="FI47" s="219"/>
      <c r="FJ47" s="219"/>
      <c r="FK47" s="219"/>
      <c r="FL47" s="219"/>
      <c r="FM47" s="219"/>
      <c r="FN47" s="219"/>
      <c r="FO47" s="219"/>
      <c r="FP47" s="219"/>
      <c r="FQ47" s="219"/>
      <c r="FR47" s="219"/>
      <c r="FS47" s="219"/>
      <c r="FT47" s="219"/>
      <c r="FU47" s="219"/>
      <c r="FV47" s="219"/>
      <c r="FW47" s="219"/>
      <c r="FX47" s="219"/>
      <c r="FY47" s="219"/>
      <c r="FZ47" s="219"/>
      <c r="GA47" s="219"/>
      <c r="GB47" s="219"/>
      <c r="GC47" s="219"/>
      <c r="GD47" s="219"/>
      <c r="GE47" s="219"/>
      <c r="GF47" s="219"/>
      <c r="GG47" s="219"/>
      <c r="GH47" s="219"/>
      <c r="GI47" s="219"/>
      <c r="GJ47" s="219"/>
      <c r="GK47" s="219"/>
      <c r="GL47" s="219"/>
      <c r="GM47" s="219"/>
      <c r="GN47" s="219"/>
      <c r="GO47" s="219"/>
      <c r="GP47" s="219"/>
      <c r="GQ47" s="219"/>
      <c r="GR47" s="219"/>
      <c r="GS47" s="219"/>
      <c r="GT47" s="219"/>
      <c r="GU47" s="219"/>
      <c r="GV47" s="219"/>
      <c r="GW47" s="219"/>
      <c r="GX47" s="219"/>
      <c r="GY47" s="219"/>
      <c r="GZ47" s="219"/>
      <c r="HA47" s="219"/>
      <c r="HB47" s="219"/>
      <c r="HC47" s="219"/>
      <c r="HD47" s="219"/>
      <c r="HE47" s="219"/>
      <c r="HF47" s="219"/>
      <c r="HG47" s="219"/>
      <c r="HH47" s="219"/>
      <c r="HI47" s="219"/>
      <c r="HJ47" s="219"/>
      <c r="HK47" s="219"/>
      <c r="HL47" s="219"/>
      <c r="HM47" s="219"/>
      <c r="HN47" s="219"/>
      <c r="HO47" s="219"/>
      <c r="HP47" s="219"/>
      <c r="HQ47" s="219"/>
      <c r="HR47" s="219"/>
      <c r="HS47" s="219"/>
      <c r="HT47" s="219"/>
      <c r="HU47" s="219"/>
      <c r="HV47" s="219"/>
      <c r="HW47" s="219"/>
      <c r="HX47" s="219"/>
      <c r="HY47" s="219"/>
      <c r="HZ47" s="219"/>
      <c r="IA47" s="219"/>
      <c r="IB47" s="219"/>
      <c r="IC47" s="219"/>
      <c r="ID47" s="219"/>
      <c r="IE47" s="219"/>
      <c r="IF47" s="219"/>
      <c r="IG47" s="219"/>
      <c r="IH47" s="219"/>
      <c r="II47" s="219"/>
      <c r="IJ47" s="219"/>
      <c r="IK47" s="219"/>
      <c r="IL47" s="219"/>
      <c r="IM47" s="219"/>
      <c r="IN47" s="219"/>
      <c r="IO47" s="219"/>
      <c r="IP47" s="219"/>
      <c r="IQ47" s="219"/>
      <c r="IR47" s="219"/>
      <c r="IS47" s="219"/>
      <c r="IT47" s="219"/>
      <c r="IU47" s="219"/>
      <c r="IV47" s="219"/>
      <c r="IW47" s="219"/>
      <c r="IX47" s="219"/>
      <c r="IY47" s="219"/>
      <c r="IZ47" s="219"/>
      <c r="JA47" s="219"/>
      <c r="JB47" s="219"/>
      <c r="JC47" s="219"/>
      <c r="JD47" s="219"/>
      <c r="JE47" s="219"/>
      <c r="JF47" s="219"/>
      <c r="JG47" s="219"/>
      <c r="JH47" s="219"/>
      <c r="JI47" s="219"/>
      <c r="JJ47" s="219"/>
      <c r="JK47" s="219"/>
      <c r="JL47" s="219"/>
      <c r="JM47" s="219"/>
      <c r="JN47" s="219"/>
      <c r="JO47" s="219"/>
      <c r="JP47" s="219"/>
      <c r="JQ47" s="219"/>
      <c r="JR47" s="219"/>
      <c r="JS47" s="219"/>
      <c r="JT47" s="219"/>
      <c r="JU47" s="219"/>
      <c r="JV47" s="219"/>
      <c r="JW47" s="219"/>
      <c r="JX47" s="219"/>
      <c r="JY47" s="219"/>
      <c r="JZ47" s="219"/>
      <c r="KA47" s="219"/>
      <c r="KB47" s="219"/>
      <c r="KC47" s="219"/>
      <c r="KD47" s="219"/>
      <c r="KE47" s="219"/>
      <c r="KF47" s="219"/>
      <c r="KG47" s="219"/>
      <c r="KH47" s="219"/>
      <c r="KI47" s="219"/>
      <c r="KJ47" s="219"/>
      <c r="KK47" s="219"/>
      <c r="KL47" s="219"/>
      <c r="KM47" s="219"/>
      <c r="KN47" s="219"/>
      <c r="KO47" s="219"/>
      <c r="KP47" s="219"/>
      <c r="KQ47" s="219"/>
      <c r="KR47" s="219"/>
      <c r="KS47" s="219"/>
      <c r="KT47" s="219"/>
      <c r="KU47" s="219"/>
      <c r="KV47" s="219"/>
      <c r="KW47" s="219"/>
      <c r="KX47" s="219"/>
      <c r="KY47" s="219"/>
      <c r="KZ47" s="219"/>
      <c r="LA47" s="219"/>
      <c r="LB47" s="219"/>
      <c r="LC47" s="219"/>
      <c r="LD47" s="219"/>
      <c r="LE47" s="219"/>
      <c r="LF47" s="219"/>
      <c r="LG47" s="219"/>
      <c r="LH47" s="219"/>
      <c r="LI47" s="219"/>
      <c r="LJ47" s="219"/>
      <c r="LK47" s="219"/>
      <c r="LL47" s="219"/>
      <c r="LM47" s="219"/>
      <c r="LN47" s="219"/>
      <c r="LO47" s="219"/>
      <c r="LP47" s="219"/>
      <c r="LQ47" s="219"/>
      <c r="LR47" s="219"/>
      <c r="LS47" s="219"/>
      <c r="LT47" s="219"/>
      <c r="LU47" s="219"/>
      <c r="LV47" s="219"/>
      <c r="LW47" s="219"/>
      <c r="LX47" s="219"/>
      <c r="LY47" s="219"/>
      <c r="LZ47" s="219"/>
      <c r="MA47" s="219"/>
      <c r="MB47" s="219"/>
      <c r="MC47" s="219"/>
      <c r="MD47" s="219"/>
      <c r="ME47" s="219"/>
      <c r="MF47" s="219"/>
      <c r="MG47" s="219"/>
      <c r="MH47" s="219"/>
      <c r="MI47" s="219"/>
      <c r="MJ47" s="219"/>
      <c r="MK47" s="219"/>
      <c r="ML47" s="219"/>
      <c r="MM47" s="219"/>
      <c r="MN47" s="219"/>
      <c r="MO47" s="219"/>
      <c r="MP47" s="219"/>
      <c r="MQ47" s="219"/>
      <c r="MR47" s="219"/>
      <c r="MS47" s="219"/>
      <c r="MT47" s="219"/>
      <c r="MU47" s="219"/>
      <c r="MV47" s="219"/>
      <c r="MW47" s="219"/>
      <c r="MX47" s="219"/>
      <c r="MY47" s="219"/>
      <c r="MZ47" s="219"/>
      <c r="NA47" s="219"/>
      <c r="NB47" s="219"/>
      <c r="NC47" s="219"/>
      <c r="ND47" s="219"/>
      <c r="NE47" s="219"/>
      <c r="NF47" s="219"/>
      <c r="NG47" s="219"/>
      <c r="NH47" s="219"/>
      <c r="NI47" s="219"/>
      <c r="NJ47" s="219"/>
      <c r="NK47" s="219"/>
      <c r="NL47" s="219"/>
      <c r="NM47" s="219"/>
      <c r="NN47" s="219"/>
      <c r="NO47" s="219"/>
      <c r="NP47" s="219"/>
      <c r="NQ47" s="219"/>
      <c r="NR47" s="219"/>
      <c r="NS47" s="219"/>
      <c r="NT47" s="219"/>
      <c r="NU47" s="219"/>
      <c r="NV47" s="219"/>
      <c r="NW47" s="219"/>
      <c r="NX47" s="219"/>
      <c r="NY47" s="219"/>
      <c r="NZ47" s="219"/>
      <c r="OA47" s="219"/>
      <c r="OB47" s="219"/>
      <c r="OC47" s="219"/>
      <c r="OD47" s="219"/>
      <c r="OE47" s="219"/>
      <c r="OF47" s="219"/>
      <c r="OG47" s="219"/>
      <c r="OH47" s="219"/>
      <c r="OI47" s="219"/>
      <c r="OJ47" s="219"/>
      <c r="OK47" s="219"/>
      <c r="OL47" s="219"/>
      <c r="OM47" s="219"/>
      <c r="ON47" s="219"/>
      <c r="OO47" s="219"/>
      <c r="OP47" s="219"/>
      <c r="OQ47" s="219"/>
      <c r="OR47" s="219"/>
      <c r="OS47" s="219"/>
      <c r="OT47" s="219"/>
      <c r="OU47" s="219"/>
      <c r="OV47" s="219"/>
      <c r="OW47" s="219"/>
      <c r="OX47" s="219"/>
      <c r="OY47" s="219"/>
      <c r="OZ47" s="219"/>
      <c r="PA47" s="219"/>
      <c r="PB47" s="219"/>
      <c r="PC47" s="219"/>
      <c r="PD47" s="219"/>
      <c r="PE47" s="219"/>
      <c r="PF47" s="219"/>
      <c r="PG47" s="219"/>
      <c r="PH47" s="219"/>
      <c r="PI47" s="219"/>
      <c r="PJ47" s="219"/>
      <c r="PK47" s="219"/>
      <c r="PL47" s="219"/>
      <c r="PM47" s="219"/>
      <c r="PN47" s="219"/>
      <c r="PO47" s="219"/>
      <c r="PP47" s="219"/>
      <c r="PQ47" s="219"/>
      <c r="PR47" s="219"/>
      <c r="PS47" s="219"/>
      <c r="PT47" s="219"/>
      <c r="PU47" s="219"/>
      <c r="PV47" s="219"/>
      <c r="PW47" s="219"/>
      <c r="PX47" s="219"/>
      <c r="PY47" s="219"/>
      <c r="PZ47" s="219"/>
      <c r="QA47" s="219"/>
      <c r="QB47" s="219"/>
      <c r="QC47" s="219"/>
      <c r="QD47" s="219"/>
      <c r="QE47" s="219"/>
      <c r="QF47" s="219"/>
      <c r="QG47" s="219"/>
      <c r="QH47" s="219"/>
      <c r="QI47" s="219"/>
      <c r="QJ47" s="219"/>
      <c r="QK47" s="219"/>
      <c r="QL47" s="219"/>
      <c r="QM47" s="219"/>
      <c r="QN47" s="219"/>
      <c r="QO47" s="219"/>
      <c r="QP47" s="219"/>
      <c r="QQ47" s="219"/>
      <c r="QR47" s="219"/>
      <c r="QS47" s="219"/>
      <c r="QT47" s="219"/>
      <c r="QU47" s="219"/>
      <c r="QV47" s="219"/>
      <c r="QW47" s="219"/>
      <c r="QX47" s="219"/>
      <c r="QY47" s="219"/>
      <c r="QZ47" s="219"/>
      <c r="RA47" s="219"/>
      <c r="RB47" s="219"/>
      <c r="RC47" s="219"/>
      <c r="RD47" s="219"/>
      <c r="RE47" s="219"/>
      <c r="RF47" s="219"/>
      <c r="RG47" s="219"/>
      <c r="RH47" s="219"/>
      <c r="RI47" s="219"/>
      <c r="RJ47" s="219"/>
      <c r="RK47" s="219"/>
      <c r="RL47" s="219"/>
      <c r="RM47" s="219"/>
      <c r="RN47" s="219"/>
      <c r="RO47" s="219"/>
      <c r="RP47" s="219"/>
      <c r="RQ47" s="219"/>
      <c r="RR47" s="219"/>
      <c r="RS47" s="219"/>
      <c r="RT47" s="219"/>
      <c r="RU47" s="219"/>
      <c r="RV47" s="219"/>
      <c r="RW47" s="219"/>
      <c r="RX47" s="219"/>
      <c r="RY47" s="219"/>
      <c r="RZ47" s="219"/>
      <c r="SA47" s="219"/>
      <c r="SB47" s="219"/>
      <c r="SC47" s="219"/>
      <c r="SD47" s="219"/>
      <c r="SE47" s="219"/>
      <c r="SF47" s="219"/>
      <c r="SG47" s="219"/>
      <c r="SH47" s="219"/>
      <c r="SI47" s="219"/>
      <c r="SJ47" s="219"/>
      <c r="SK47" s="219"/>
      <c r="SL47" s="219"/>
      <c r="SM47" s="219"/>
      <c r="SN47" s="219"/>
      <c r="SO47" s="219"/>
      <c r="SP47" s="219"/>
      <c r="SQ47" s="219"/>
      <c r="SR47" s="219"/>
      <c r="SS47" s="219"/>
      <c r="ST47" s="219"/>
      <c r="SU47" s="219"/>
      <c r="SV47" s="219"/>
      <c r="SW47" s="219"/>
      <c r="SX47" s="219"/>
      <c r="SY47" s="219"/>
      <c r="SZ47" s="219"/>
      <c r="TA47" s="219"/>
      <c r="TB47" s="219"/>
      <c r="TC47" s="219"/>
      <c r="TD47" s="219"/>
      <c r="TE47" s="219"/>
      <c r="TF47" s="219"/>
      <c r="TG47" s="219"/>
      <c r="TH47" s="219"/>
      <c r="TI47" s="219"/>
      <c r="TJ47" s="219"/>
      <c r="TK47" s="219"/>
      <c r="TL47" s="219"/>
      <c r="TM47" s="219"/>
      <c r="TN47" s="219"/>
      <c r="TO47" s="219"/>
      <c r="TP47" s="219"/>
      <c r="TQ47" s="219"/>
      <c r="TR47" s="219"/>
      <c r="TS47" s="219"/>
      <c r="TT47" s="219"/>
      <c r="TU47" s="219"/>
      <c r="TV47" s="219"/>
      <c r="TW47" s="219"/>
      <c r="TX47" s="219"/>
      <c r="TY47" s="219"/>
      <c r="TZ47" s="219"/>
      <c r="UA47" s="219"/>
      <c r="UB47" s="219"/>
      <c r="UC47" s="219"/>
      <c r="UD47" s="219"/>
      <c r="UE47" s="219"/>
      <c r="UF47" s="219"/>
      <c r="UG47" s="219"/>
      <c r="UH47" s="219"/>
      <c r="UI47" s="219"/>
      <c r="UJ47" s="219"/>
      <c r="UK47" s="219"/>
      <c r="UL47" s="219"/>
      <c r="UM47" s="219"/>
      <c r="UN47" s="219"/>
      <c r="UO47" s="219"/>
      <c r="UP47" s="219"/>
      <c r="UQ47" s="219"/>
      <c r="UR47" s="219"/>
      <c r="US47" s="219"/>
      <c r="UT47" s="219"/>
      <c r="UU47" s="219"/>
      <c r="UV47" s="219"/>
      <c r="UW47" s="219"/>
      <c r="UX47" s="219"/>
      <c r="UY47" s="219"/>
      <c r="UZ47" s="219"/>
      <c r="VA47" s="219"/>
      <c r="VB47" s="219"/>
      <c r="VC47" s="219"/>
      <c r="VD47" s="219"/>
      <c r="VE47" s="219"/>
      <c r="VF47" s="219"/>
      <c r="VG47" s="219"/>
      <c r="VH47" s="219"/>
      <c r="VI47" s="219"/>
      <c r="VJ47" s="219"/>
      <c r="VK47" s="219"/>
      <c r="VL47" s="219"/>
      <c r="VM47" s="219"/>
      <c r="VN47" s="219"/>
      <c r="VO47" s="219"/>
      <c r="VP47" s="219"/>
      <c r="VQ47" s="219"/>
      <c r="VR47" s="219"/>
      <c r="VS47" s="219"/>
      <c r="VT47" s="219"/>
      <c r="VU47" s="219"/>
      <c r="VV47" s="219"/>
      <c r="VW47" s="219"/>
      <c r="VX47" s="219"/>
      <c r="VY47" s="219"/>
      <c r="VZ47" s="219"/>
      <c r="WA47" s="219"/>
      <c r="WB47" s="219"/>
      <c r="WC47" s="219"/>
      <c r="WD47" s="219"/>
      <c r="WE47" s="219"/>
      <c r="WF47" s="219"/>
      <c r="WG47" s="219"/>
      <c r="WH47" s="219"/>
      <c r="WI47" s="219"/>
      <c r="WJ47" s="219"/>
      <c r="WK47" s="219"/>
      <c r="WL47" s="219"/>
      <c r="WM47" s="219"/>
      <c r="WN47" s="219"/>
      <c r="WO47" s="219"/>
      <c r="WP47" s="219"/>
      <c r="WQ47" s="219"/>
      <c r="WR47" s="219"/>
      <c r="WS47" s="219"/>
      <c r="WT47" s="219"/>
      <c r="WU47" s="219"/>
      <c r="WV47" s="219"/>
      <c r="WW47" s="219"/>
      <c r="WX47" s="219"/>
      <c r="WY47" s="219"/>
      <c r="WZ47" s="219"/>
      <c r="XA47" s="219"/>
      <c r="XB47" s="219"/>
      <c r="XC47" s="219"/>
      <c r="XD47" s="219"/>
      <c r="XE47" s="219"/>
      <c r="XF47" s="219"/>
      <c r="XG47" s="219"/>
      <c r="XH47" s="219"/>
      <c r="XI47" s="219"/>
      <c r="XJ47" s="219"/>
      <c r="XK47" s="219"/>
      <c r="XL47" s="219"/>
      <c r="XM47" s="219"/>
      <c r="XN47" s="219"/>
      <c r="XO47" s="219"/>
      <c r="XP47" s="219"/>
      <c r="XQ47" s="219"/>
      <c r="XR47" s="219"/>
      <c r="XS47" s="219"/>
      <c r="XT47" s="219"/>
      <c r="XU47" s="219"/>
      <c r="XV47" s="219"/>
      <c r="XW47" s="219"/>
      <c r="XX47" s="219"/>
      <c r="XY47" s="219"/>
      <c r="XZ47" s="219"/>
      <c r="YA47" s="219"/>
      <c r="YB47" s="219"/>
      <c r="YC47" s="219"/>
      <c r="YD47" s="219"/>
      <c r="YE47" s="219"/>
      <c r="YF47" s="219"/>
      <c r="YG47" s="219"/>
      <c r="YH47" s="219"/>
      <c r="YI47" s="219"/>
      <c r="YJ47" s="219"/>
      <c r="YK47" s="219"/>
      <c r="YL47" s="219"/>
      <c r="YM47" s="219"/>
      <c r="YN47" s="219"/>
      <c r="YO47" s="219"/>
      <c r="YP47" s="219"/>
      <c r="YQ47" s="219"/>
      <c r="YR47" s="219"/>
      <c r="YS47" s="219"/>
      <c r="YT47" s="219"/>
      <c r="YU47" s="219"/>
      <c r="YV47" s="219"/>
      <c r="YW47" s="219"/>
      <c r="YX47" s="219"/>
      <c r="YY47" s="219"/>
      <c r="YZ47" s="219"/>
      <c r="ZA47" s="219"/>
      <c r="ZB47" s="219"/>
      <c r="ZC47" s="219"/>
      <c r="ZD47" s="219"/>
      <c r="ZE47" s="219"/>
      <c r="ZF47" s="219"/>
      <c r="ZG47" s="219"/>
      <c r="ZH47" s="219"/>
      <c r="ZI47" s="219"/>
      <c r="ZJ47" s="219"/>
      <c r="ZK47" s="219"/>
      <c r="ZL47" s="219"/>
      <c r="ZM47" s="219"/>
      <c r="ZN47" s="219"/>
      <c r="ZO47" s="219"/>
      <c r="ZP47" s="219"/>
      <c r="ZQ47" s="219"/>
      <c r="ZR47" s="219"/>
      <c r="ZS47" s="219"/>
      <c r="ZT47" s="219"/>
      <c r="ZU47" s="219"/>
      <c r="ZV47" s="219"/>
      <c r="ZW47" s="219"/>
      <c r="ZX47" s="219"/>
      <c r="ZY47" s="219"/>
      <c r="ZZ47" s="219"/>
      <c r="AAA47" s="219"/>
      <c r="AAB47" s="219"/>
      <c r="AAC47" s="219"/>
      <c r="AAD47" s="219"/>
      <c r="AAE47" s="219"/>
      <c r="AAF47" s="219"/>
      <c r="AAG47" s="219"/>
      <c r="AAH47" s="219"/>
      <c r="AAI47" s="219"/>
      <c r="AAJ47" s="219"/>
      <c r="AAK47" s="219"/>
      <c r="AAL47" s="219"/>
      <c r="AAM47" s="219"/>
      <c r="AAN47" s="219"/>
      <c r="AAO47" s="219"/>
      <c r="AAP47" s="219"/>
      <c r="AAQ47" s="219"/>
      <c r="AAR47" s="219"/>
      <c r="AAS47" s="219"/>
      <c r="AAT47" s="219"/>
      <c r="AAU47" s="219"/>
      <c r="AAV47" s="219"/>
      <c r="AAW47" s="219"/>
      <c r="AAX47" s="219"/>
      <c r="AAY47" s="219"/>
      <c r="AAZ47" s="219"/>
      <c r="ABA47" s="219"/>
      <c r="ABB47" s="219"/>
      <c r="ABC47" s="219"/>
      <c r="ABD47" s="219"/>
      <c r="ABE47" s="219"/>
      <c r="ABF47" s="219"/>
      <c r="ABG47" s="219"/>
      <c r="ABH47" s="219"/>
      <c r="ABI47" s="219"/>
      <c r="ABJ47" s="219"/>
      <c r="ABK47" s="219"/>
      <c r="ABL47" s="219"/>
      <c r="ABM47" s="219"/>
      <c r="ABN47" s="219"/>
      <c r="ABO47" s="219"/>
      <c r="ABP47" s="219"/>
      <c r="ABQ47" s="219"/>
      <c r="ABR47" s="219"/>
      <c r="ABS47" s="219"/>
      <c r="ABT47" s="219"/>
      <c r="ABU47" s="219"/>
      <c r="ABV47" s="219"/>
      <c r="ABW47" s="219"/>
      <c r="ABX47" s="219"/>
      <c r="ABY47" s="219"/>
      <c r="ABZ47" s="219"/>
      <c r="ACA47" s="219"/>
      <c r="ACB47" s="219"/>
      <c r="ACC47" s="219"/>
      <c r="ACD47" s="219"/>
      <c r="ACE47" s="219"/>
      <c r="ACF47" s="219"/>
      <c r="ACG47" s="219"/>
      <c r="ACH47" s="219"/>
      <c r="ACI47" s="219"/>
      <c r="ACJ47" s="219"/>
      <c r="ACK47" s="219"/>
      <c r="ACL47" s="219"/>
      <c r="ACM47" s="219"/>
      <c r="ACN47" s="219"/>
      <c r="ACO47" s="219"/>
      <c r="ACP47" s="219"/>
      <c r="ACQ47" s="219"/>
      <c r="ACR47" s="219"/>
      <c r="ACS47" s="219"/>
      <c r="ACT47" s="219"/>
      <c r="ACU47" s="219"/>
      <c r="ACV47" s="219"/>
      <c r="ACW47" s="219"/>
      <c r="ACX47" s="219"/>
      <c r="ACY47" s="219"/>
      <c r="ACZ47" s="219"/>
      <c r="ADA47" s="219"/>
      <c r="ADB47" s="219"/>
      <c r="ADC47" s="219"/>
      <c r="ADD47" s="219"/>
      <c r="ADE47" s="219"/>
      <c r="ADF47" s="219"/>
      <c r="ADG47" s="219"/>
      <c r="ADH47" s="219"/>
      <c r="ADI47" s="219"/>
      <c r="ADJ47" s="219"/>
      <c r="ADK47" s="219"/>
      <c r="ADL47" s="219"/>
      <c r="ADM47" s="219"/>
      <c r="ADN47" s="219"/>
      <c r="ADO47" s="219"/>
      <c r="ADP47" s="219"/>
      <c r="ADQ47" s="219"/>
      <c r="ADR47" s="219"/>
      <c r="ADS47" s="219"/>
      <c r="ADT47" s="219"/>
      <c r="ADU47" s="219"/>
      <c r="ADV47" s="219"/>
      <c r="ADW47" s="219"/>
      <c r="ADX47" s="219"/>
      <c r="ADY47" s="219"/>
      <c r="ADZ47" s="219"/>
      <c r="AEA47" s="219"/>
      <c r="AEB47" s="219"/>
      <c r="AEC47" s="219"/>
      <c r="AED47" s="219"/>
      <c r="AEE47" s="219"/>
      <c r="AEF47" s="219"/>
      <c r="AEG47" s="219"/>
      <c r="AEH47" s="219"/>
      <c r="AEI47" s="219"/>
      <c r="AEJ47" s="219"/>
      <c r="AEK47" s="219"/>
      <c r="AEL47" s="219"/>
      <c r="AEM47" s="219"/>
      <c r="AEN47" s="219"/>
      <c r="AEO47" s="219"/>
      <c r="AEP47" s="219"/>
      <c r="AEQ47" s="219"/>
      <c r="AER47" s="219"/>
      <c r="AES47" s="219"/>
      <c r="AET47" s="219"/>
      <c r="AEU47" s="219"/>
      <c r="AEV47" s="219"/>
      <c r="AEW47" s="219"/>
      <c r="AEX47" s="219"/>
      <c r="AEY47" s="219"/>
      <c r="AEZ47" s="219"/>
      <c r="AFA47" s="219"/>
      <c r="AFB47" s="219"/>
      <c r="AFC47" s="219"/>
      <c r="AFD47" s="219"/>
      <c r="AFE47" s="219"/>
      <c r="AFF47" s="219"/>
      <c r="AFG47" s="219"/>
      <c r="AFH47" s="219"/>
      <c r="AFI47" s="219"/>
      <c r="AFJ47" s="219"/>
      <c r="AFK47" s="219"/>
      <c r="AFL47" s="219"/>
      <c r="AFM47" s="219"/>
      <c r="AFN47" s="219"/>
      <c r="AFO47" s="219"/>
      <c r="AFP47" s="219"/>
      <c r="AFQ47" s="219"/>
      <c r="AFR47" s="219"/>
      <c r="AFS47" s="219"/>
      <c r="AFT47" s="219"/>
      <c r="AFU47" s="219"/>
      <c r="AFV47" s="219"/>
      <c r="AFW47" s="219"/>
      <c r="AFX47" s="219"/>
      <c r="AFY47" s="219"/>
      <c r="AFZ47" s="219"/>
      <c r="AGA47" s="219"/>
      <c r="AGB47" s="219"/>
      <c r="AGC47" s="219"/>
      <c r="AGD47" s="219"/>
      <c r="AGE47" s="219"/>
      <c r="AGF47" s="219"/>
      <c r="AGG47" s="219"/>
      <c r="AGH47" s="219"/>
      <c r="AGI47" s="219"/>
      <c r="AGJ47" s="219"/>
      <c r="AGK47" s="219"/>
      <c r="AGL47" s="219"/>
      <c r="AGM47" s="219"/>
      <c r="AGN47" s="219"/>
      <c r="AGO47" s="219"/>
      <c r="AGP47" s="219"/>
      <c r="AGQ47" s="219"/>
      <c r="AGR47" s="219"/>
      <c r="AGS47" s="219"/>
      <c r="AGT47" s="219"/>
      <c r="AGU47" s="219"/>
      <c r="AGV47" s="219"/>
      <c r="AGW47" s="219"/>
      <c r="AGX47" s="219"/>
      <c r="AGY47" s="219"/>
      <c r="AGZ47" s="219"/>
      <c r="AHA47" s="219"/>
      <c r="AHB47" s="219"/>
      <c r="AHC47" s="219"/>
      <c r="AHD47" s="219"/>
      <c r="AHE47" s="219"/>
      <c r="AHF47" s="219"/>
      <c r="AHG47" s="219"/>
      <c r="AHH47" s="219"/>
      <c r="AHI47" s="219"/>
      <c r="AHJ47" s="219"/>
      <c r="AHK47" s="219"/>
      <c r="AHL47" s="219"/>
      <c r="AHM47" s="219"/>
      <c r="AHN47" s="219"/>
      <c r="AHO47" s="219"/>
      <c r="AHP47" s="219"/>
      <c r="AHQ47" s="219"/>
      <c r="AHR47" s="219"/>
      <c r="AHS47" s="219"/>
      <c r="AHT47" s="219"/>
      <c r="AHU47" s="219"/>
      <c r="AHV47" s="219"/>
      <c r="AHW47" s="219"/>
      <c r="AHX47" s="219"/>
      <c r="AHY47" s="219"/>
      <c r="AHZ47" s="219"/>
      <c r="AIA47" s="219"/>
      <c r="AIB47" s="219"/>
      <c r="AIC47" s="219"/>
      <c r="AID47" s="219"/>
      <c r="AIE47" s="219"/>
      <c r="AIF47" s="219"/>
      <c r="AIG47" s="219"/>
      <c r="AIH47" s="219"/>
      <c r="AII47" s="219"/>
      <c r="AIJ47" s="219"/>
      <c r="AIK47" s="219"/>
      <c r="AIL47" s="219"/>
      <c r="AIM47" s="219"/>
      <c r="AIN47" s="219"/>
      <c r="AIO47" s="219"/>
      <c r="AIP47" s="219"/>
      <c r="AIQ47" s="219"/>
      <c r="AIR47" s="219"/>
      <c r="AIS47" s="219"/>
      <c r="AIT47" s="219"/>
      <c r="AIU47" s="219"/>
      <c r="AIV47" s="219"/>
      <c r="AIW47" s="219"/>
      <c r="AIX47" s="219"/>
      <c r="AIY47" s="219"/>
      <c r="AIZ47" s="219"/>
      <c r="AJA47" s="219"/>
      <c r="AJB47" s="219"/>
      <c r="AJC47" s="219"/>
      <c r="AJD47" s="219"/>
      <c r="AJE47" s="219"/>
      <c r="AJF47" s="219"/>
      <c r="AJG47" s="219"/>
      <c r="AJH47" s="219"/>
      <c r="AJI47" s="219"/>
      <c r="AJJ47" s="219"/>
      <c r="AJK47" s="219"/>
      <c r="AJL47" s="219"/>
      <c r="AJM47" s="219"/>
      <c r="AJN47" s="219"/>
      <c r="AJO47" s="219"/>
      <c r="AJP47" s="219"/>
      <c r="AJQ47" s="219"/>
      <c r="AJR47" s="219"/>
      <c r="AJS47" s="219"/>
      <c r="AJT47" s="219"/>
      <c r="AJU47" s="219"/>
      <c r="AJV47" s="219"/>
      <c r="AJW47" s="219"/>
      <c r="AJX47" s="219"/>
      <c r="AJY47" s="219"/>
      <c r="AJZ47" s="219"/>
      <c r="AKA47" s="219"/>
      <c r="AKB47" s="219"/>
      <c r="AKC47" s="219"/>
      <c r="AKD47" s="219"/>
      <c r="AKE47" s="219"/>
      <c r="AKF47" s="219"/>
      <c r="AKG47" s="219"/>
      <c r="AKH47" s="219"/>
      <c r="AKI47" s="219"/>
      <c r="AKJ47" s="219"/>
      <c r="AKK47" s="219"/>
      <c r="AKL47" s="219"/>
      <c r="AKM47" s="219"/>
      <c r="AKN47" s="219"/>
      <c r="AKO47" s="219"/>
      <c r="AKP47" s="219"/>
      <c r="AKQ47" s="219"/>
      <c r="AKR47" s="219"/>
      <c r="AKS47" s="219"/>
      <c r="AKT47" s="219"/>
      <c r="AKU47" s="219"/>
      <c r="AKV47" s="219"/>
      <c r="AKW47" s="219"/>
      <c r="AKX47" s="219"/>
      <c r="AKY47" s="219"/>
      <c r="AKZ47" s="219"/>
      <c r="ALA47" s="219"/>
      <c r="ALB47" s="219"/>
      <c r="ALC47" s="219"/>
      <c r="ALD47" s="219"/>
      <c r="ALE47" s="219"/>
      <c r="ALF47" s="219"/>
      <c r="ALG47" s="219"/>
      <c r="ALH47" s="219"/>
      <c r="ALI47" s="219"/>
      <c r="ALJ47" s="219"/>
      <c r="ALK47" s="219"/>
      <c r="ALL47" s="219"/>
      <c r="ALM47" s="219"/>
      <c r="ALN47" s="219"/>
      <c r="ALO47" s="219"/>
      <c r="ALP47" s="219"/>
      <c r="ALQ47" s="219"/>
      <c r="ALR47" s="219"/>
      <c r="ALS47" s="219"/>
      <c r="ALT47" s="219"/>
      <c r="ALU47" s="219"/>
      <c r="ALV47" s="219"/>
      <c r="ALW47" s="219"/>
      <c r="ALX47" s="219"/>
      <c r="ALY47" s="219"/>
      <c r="ALZ47" s="219"/>
      <c r="AMA47" s="219"/>
      <c r="AMB47" s="219"/>
      <c r="AMC47" s="219"/>
      <c r="AMD47" s="219"/>
      <c r="AME47" s="219"/>
      <c r="AMF47" s="219"/>
      <c r="AMG47" s="219"/>
      <c r="AMH47" s="219"/>
      <c r="AMI47" s="219"/>
      <c r="AMJ47" s="219"/>
      <c r="AMK47" s="219"/>
      <c r="AML47" s="219"/>
      <c r="AMM47" s="219"/>
      <c r="AMN47" s="219"/>
      <c r="AMO47" s="219"/>
      <c r="AMP47" s="219"/>
      <c r="AMQ47" s="219"/>
      <c r="AMR47" s="219"/>
      <c r="AMS47" s="219"/>
      <c r="AMT47" s="219"/>
      <c r="AMU47" s="219"/>
      <c r="AMV47" s="219"/>
      <c r="AMW47" s="219"/>
      <c r="AMX47" s="219"/>
      <c r="AMY47" s="219"/>
      <c r="AMZ47" s="219"/>
      <c r="ANA47" s="219"/>
      <c r="ANB47" s="219"/>
      <c r="ANC47" s="219"/>
      <c r="AND47" s="219"/>
      <c r="ANE47" s="219"/>
      <c r="ANF47" s="219"/>
      <c r="ANG47" s="219"/>
      <c r="ANH47" s="219"/>
      <c r="ANI47" s="219"/>
      <c r="ANJ47" s="219"/>
      <c r="ANK47" s="219"/>
      <c r="ANL47" s="219"/>
      <c r="ANM47" s="219"/>
      <c r="ANN47" s="219"/>
      <c r="ANO47" s="219"/>
      <c r="ANP47" s="219"/>
      <c r="ANQ47" s="219"/>
      <c r="ANR47" s="219"/>
      <c r="ANS47" s="219"/>
      <c r="ANT47" s="219"/>
      <c r="ANU47" s="219"/>
      <c r="ANV47" s="219"/>
      <c r="ANW47" s="219"/>
      <c r="ANX47" s="219"/>
      <c r="ANY47" s="219"/>
      <c r="ANZ47" s="219"/>
      <c r="AOA47" s="219"/>
      <c r="AOB47" s="219"/>
      <c r="AOC47" s="219"/>
      <c r="AOD47" s="219"/>
      <c r="AOE47" s="219"/>
      <c r="AOF47" s="219"/>
      <c r="AOG47" s="219"/>
      <c r="AOH47" s="219"/>
      <c r="AOI47" s="219"/>
      <c r="AOJ47" s="219"/>
      <c r="AOK47" s="219"/>
      <c r="AOL47" s="219"/>
      <c r="AOM47" s="219"/>
      <c r="AON47" s="219"/>
      <c r="AOO47" s="219"/>
      <c r="AOP47" s="219"/>
      <c r="AOQ47" s="219"/>
      <c r="AOR47" s="219"/>
      <c r="AOS47" s="219"/>
      <c r="AOT47" s="219"/>
      <c r="AOU47" s="219"/>
      <c r="AOV47" s="219"/>
      <c r="AOW47" s="219"/>
      <c r="AOX47" s="219"/>
      <c r="AOY47" s="219"/>
      <c r="AOZ47" s="219"/>
      <c r="APA47" s="219"/>
      <c r="APB47" s="219"/>
      <c r="APC47" s="219"/>
      <c r="APD47" s="219"/>
      <c r="APE47" s="219"/>
      <c r="APF47" s="219"/>
      <c r="APG47" s="219"/>
      <c r="APH47" s="219"/>
      <c r="API47" s="219"/>
      <c r="APJ47" s="219"/>
      <c r="APK47" s="219"/>
      <c r="APL47" s="219"/>
      <c r="APM47" s="219"/>
      <c r="APN47" s="219"/>
      <c r="APO47" s="219"/>
      <c r="APP47" s="219"/>
      <c r="APQ47" s="219"/>
      <c r="APR47" s="219"/>
      <c r="APS47" s="219"/>
      <c r="APT47" s="219"/>
      <c r="APU47" s="219"/>
      <c r="APV47" s="219"/>
      <c r="APW47" s="219"/>
      <c r="APX47" s="219"/>
      <c r="APY47" s="219"/>
      <c r="APZ47" s="219"/>
      <c r="AQA47" s="219"/>
      <c r="AQB47" s="219"/>
      <c r="AQC47" s="219"/>
      <c r="AQD47" s="219"/>
      <c r="AQE47" s="219"/>
      <c r="AQF47" s="219"/>
      <c r="AQG47" s="219"/>
      <c r="AQH47" s="219"/>
      <c r="AQI47" s="219"/>
      <c r="AQJ47" s="219"/>
      <c r="AQK47" s="219"/>
      <c r="AQL47" s="219"/>
      <c r="AQM47" s="219"/>
      <c r="AQN47" s="219"/>
      <c r="AQO47" s="219"/>
      <c r="AQP47" s="219"/>
      <c r="AQQ47" s="219"/>
      <c r="AQR47" s="219"/>
      <c r="AQS47" s="219"/>
      <c r="AQT47" s="219"/>
      <c r="AQU47" s="219"/>
      <c r="AQV47" s="219"/>
      <c r="AQW47" s="219"/>
      <c r="AQX47" s="219"/>
      <c r="AQY47" s="219"/>
      <c r="AQZ47" s="219"/>
      <c r="ARA47" s="219"/>
      <c r="ARB47" s="219"/>
      <c r="ARC47" s="219"/>
      <c r="ARD47" s="219"/>
      <c r="ARE47" s="219"/>
      <c r="ARF47" s="219"/>
      <c r="ARG47" s="219"/>
      <c r="ARH47" s="219"/>
      <c r="ARI47" s="219"/>
      <c r="ARJ47" s="219"/>
      <c r="ARK47" s="219"/>
      <c r="ARL47" s="219"/>
      <c r="ARM47" s="219"/>
      <c r="ARN47" s="219"/>
      <c r="ARO47" s="219"/>
      <c r="ARP47" s="219"/>
      <c r="ARQ47" s="219"/>
      <c r="ARR47" s="219"/>
      <c r="ARS47" s="219"/>
      <c r="ART47" s="219"/>
      <c r="ARU47" s="219"/>
      <c r="ARV47" s="219"/>
      <c r="ARW47" s="219"/>
      <c r="ARX47" s="219"/>
      <c r="ARY47" s="219"/>
      <c r="ARZ47" s="219"/>
      <c r="ASA47" s="219"/>
      <c r="ASB47" s="219"/>
      <c r="ASC47" s="219"/>
      <c r="ASD47" s="219"/>
      <c r="ASE47" s="219"/>
      <c r="ASF47" s="219"/>
      <c r="ASG47" s="219"/>
      <c r="ASH47" s="219"/>
      <c r="ASI47" s="219"/>
      <c r="ASJ47" s="219"/>
      <c r="ASK47" s="219"/>
      <c r="ASL47" s="219"/>
      <c r="ASM47" s="219"/>
      <c r="ASN47" s="219"/>
      <c r="ASO47" s="219"/>
      <c r="ASP47" s="219"/>
      <c r="ASQ47" s="219"/>
      <c r="ASR47" s="219"/>
      <c r="ASS47" s="219"/>
      <c r="AST47" s="219"/>
      <c r="ASU47" s="219"/>
      <c r="ASV47" s="219"/>
      <c r="ASW47" s="219"/>
      <c r="ASX47" s="219"/>
      <c r="ASY47" s="219"/>
      <c r="ASZ47" s="219"/>
      <c r="ATA47" s="219"/>
      <c r="ATB47" s="219"/>
      <c r="ATC47" s="219"/>
      <c r="ATD47" s="219"/>
      <c r="ATE47" s="219"/>
      <c r="ATF47" s="219"/>
      <c r="ATG47" s="219"/>
      <c r="ATH47" s="219"/>
      <c r="ATI47" s="219"/>
      <c r="ATJ47" s="219"/>
      <c r="ATK47" s="219"/>
      <c r="ATL47" s="219"/>
      <c r="ATM47" s="219"/>
      <c r="ATN47" s="219"/>
      <c r="ATO47" s="219"/>
      <c r="ATP47" s="219"/>
      <c r="ATQ47" s="219"/>
      <c r="ATR47" s="219"/>
      <c r="ATS47" s="219"/>
      <c r="ATT47" s="219"/>
      <c r="ATU47" s="219"/>
      <c r="ATV47" s="219"/>
      <c r="ATW47" s="219"/>
      <c r="ATX47" s="219"/>
      <c r="ATY47" s="219"/>
      <c r="ATZ47" s="219"/>
      <c r="AUA47" s="219"/>
      <c r="AUB47" s="219"/>
      <c r="AUC47" s="219"/>
      <c r="AUD47" s="219"/>
      <c r="AUE47" s="219"/>
      <c r="AUF47" s="219"/>
      <c r="AUG47" s="219"/>
      <c r="AUH47" s="219"/>
      <c r="AUI47" s="219"/>
      <c r="AUJ47" s="219"/>
      <c r="AUK47" s="219"/>
      <c r="AUL47" s="219"/>
      <c r="AUM47" s="219"/>
      <c r="AUN47" s="219"/>
      <c r="AUO47" s="219"/>
      <c r="AUP47" s="219"/>
      <c r="AUQ47" s="219"/>
      <c r="AUR47" s="219"/>
      <c r="AUS47" s="219"/>
      <c r="AUT47" s="219"/>
      <c r="AUU47" s="219"/>
      <c r="AUV47" s="219"/>
      <c r="AUW47" s="219"/>
      <c r="AUX47" s="219"/>
      <c r="AUY47" s="219"/>
      <c r="AUZ47" s="219"/>
      <c r="AVA47" s="219"/>
      <c r="AVB47" s="219"/>
      <c r="AVC47" s="219"/>
      <c r="AVD47" s="219"/>
      <c r="AVE47" s="219"/>
      <c r="AVF47" s="219"/>
      <c r="AVG47" s="219"/>
      <c r="AVH47" s="219"/>
      <c r="AVI47" s="219"/>
      <c r="AVJ47" s="219"/>
      <c r="AVK47" s="219"/>
      <c r="AVL47" s="219"/>
      <c r="AVM47" s="219"/>
      <c r="AVN47" s="219"/>
      <c r="AVO47" s="219"/>
      <c r="AVP47" s="219"/>
      <c r="AVQ47" s="219"/>
      <c r="AVR47" s="219"/>
      <c r="AVS47" s="219"/>
      <c r="AVT47" s="219"/>
      <c r="AVU47" s="219"/>
      <c r="AVV47" s="219"/>
      <c r="AVW47" s="219"/>
      <c r="AVX47" s="219"/>
      <c r="AVY47" s="219"/>
      <c r="AVZ47" s="219"/>
      <c r="AWA47" s="219"/>
      <c r="AWB47" s="219"/>
      <c r="AWC47" s="219"/>
      <c r="AWD47" s="219"/>
      <c r="AWE47" s="219"/>
      <c r="AWF47" s="219"/>
      <c r="AWG47" s="219"/>
      <c r="AWH47" s="219"/>
      <c r="AWI47" s="219"/>
      <c r="AWJ47" s="219"/>
      <c r="AWK47" s="219"/>
      <c r="AWL47" s="219"/>
      <c r="AWM47" s="219"/>
      <c r="AWN47" s="219"/>
      <c r="AWO47" s="219"/>
      <c r="AWP47" s="219"/>
      <c r="AWQ47" s="219"/>
      <c r="AWR47" s="219"/>
      <c r="AWS47" s="219"/>
      <c r="AWT47" s="219"/>
      <c r="AWU47" s="219"/>
      <c r="AWV47" s="219"/>
      <c r="AWW47" s="219"/>
      <c r="AWX47" s="219"/>
      <c r="AWY47" s="219"/>
      <c r="AWZ47" s="219"/>
      <c r="AXA47" s="219"/>
      <c r="AXB47" s="219"/>
      <c r="AXC47" s="219"/>
      <c r="AXD47" s="219"/>
      <c r="AXE47" s="219"/>
      <c r="AXF47" s="219"/>
      <c r="AXG47" s="219"/>
      <c r="AXH47" s="219"/>
      <c r="AXI47" s="219"/>
      <c r="AXJ47" s="219"/>
      <c r="AXK47" s="219"/>
      <c r="AXL47" s="219"/>
      <c r="AXM47" s="219"/>
      <c r="AXN47" s="219"/>
      <c r="AXO47" s="219"/>
      <c r="AXP47" s="219"/>
      <c r="AXQ47" s="219"/>
      <c r="AXR47" s="219"/>
      <c r="AXS47" s="219"/>
      <c r="AXT47" s="219"/>
      <c r="AXU47" s="219"/>
      <c r="AXV47" s="219"/>
      <c r="AXW47" s="219"/>
      <c r="AXX47" s="219"/>
      <c r="AXY47" s="219"/>
      <c r="AXZ47" s="219"/>
      <c r="AYA47" s="219"/>
      <c r="AYB47" s="219"/>
      <c r="AYC47" s="219"/>
      <c r="AYD47" s="219"/>
      <c r="AYE47" s="219"/>
      <c r="AYF47" s="219"/>
      <c r="AYG47" s="219"/>
      <c r="AYH47" s="219"/>
      <c r="AYI47" s="219"/>
      <c r="AYJ47" s="219"/>
      <c r="AYK47" s="219"/>
      <c r="AYL47" s="219"/>
      <c r="AYM47" s="219"/>
      <c r="AYN47" s="219"/>
      <c r="AYO47" s="219"/>
      <c r="AYP47" s="219"/>
      <c r="AYQ47" s="219"/>
      <c r="AYR47" s="219"/>
      <c r="AYS47" s="219"/>
      <c r="AYT47" s="219"/>
      <c r="AYU47" s="219"/>
      <c r="AYV47" s="219"/>
      <c r="AYW47" s="219"/>
      <c r="AYX47" s="219"/>
      <c r="AYY47" s="219"/>
      <c r="AYZ47" s="219"/>
      <c r="AZA47" s="219"/>
      <c r="AZB47" s="219"/>
      <c r="AZC47" s="219"/>
      <c r="AZD47" s="219"/>
      <c r="AZE47" s="219"/>
      <c r="AZF47" s="219"/>
      <c r="AZG47" s="219"/>
      <c r="AZH47" s="219"/>
      <c r="AZI47" s="219"/>
      <c r="AZJ47" s="219"/>
      <c r="AZK47" s="219"/>
      <c r="AZL47" s="219"/>
      <c r="AZM47" s="219"/>
      <c r="AZN47" s="219"/>
      <c r="AZO47" s="219"/>
      <c r="AZP47" s="219"/>
      <c r="AZQ47" s="219"/>
      <c r="AZR47" s="219"/>
      <c r="AZS47" s="219"/>
      <c r="AZT47" s="219"/>
      <c r="AZU47" s="219"/>
      <c r="AZV47" s="219"/>
      <c r="AZW47" s="219"/>
      <c r="AZX47" s="219"/>
      <c r="AZY47" s="219"/>
      <c r="AZZ47" s="219"/>
      <c r="BAA47" s="219"/>
      <c r="BAB47" s="219"/>
      <c r="BAC47" s="219"/>
      <c r="BAD47" s="219"/>
      <c r="BAE47" s="219"/>
      <c r="BAF47" s="219"/>
      <c r="BAG47" s="219"/>
      <c r="BAH47" s="219"/>
      <c r="BAI47" s="219"/>
      <c r="BAJ47" s="219"/>
      <c r="BAK47" s="219"/>
      <c r="BAL47" s="219"/>
      <c r="BAM47" s="219"/>
      <c r="BAN47" s="219"/>
      <c r="BAO47" s="219"/>
      <c r="BAP47" s="219"/>
      <c r="BAQ47" s="219"/>
      <c r="BAR47" s="219"/>
      <c r="BAS47" s="219"/>
      <c r="BAT47" s="219"/>
      <c r="BAU47" s="219"/>
      <c r="BAV47" s="219"/>
      <c r="BAW47" s="219"/>
      <c r="BAX47" s="219"/>
      <c r="BAY47" s="219"/>
      <c r="BAZ47" s="219"/>
      <c r="BBA47" s="219"/>
      <c r="BBB47" s="219"/>
      <c r="BBC47" s="219"/>
      <c r="BBD47" s="219"/>
      <c r="BBE47" s="219"/>
      <c r="BBF47" s="219"/>
      <c r="BBG47" s="219"/>
      <c r="BBH47" s="219"/>
      <c r="BBI47" s="219"/>
      <c r="BBJ47" s="219"/>
      <c r="BBK47" s="219"/>
      <c r="BBL47" s="219"/>
      <c r="BBM47" s="219"/>
      <c r="BBN47" s="219"/>
      <c r="BBO47" s="219"/>
      <c r="BBP47" s="219"/>
      <c r="BBQ47" s="219"/>
      <c r="BBR47" s="219"/>
      <c r="BBS47" s="219"/>
      <c r="BBT47" s="219"/>
      <c r="BBU47" s="219"/>
      <c r="BBV47" s="219"/>
      <c r="BBW47" s="219"/>
      <c r="BBX47" s="219"/>
      <c r="BBY47" s="219"/>
      <c r="BBZ47" s="219"/>
      <c r="BCA47" s="219"/>
      <c r="BCB47" s="219"/>
      <c r="BCC47" s="219"/>
      <c r="BCD47" s="219"/>
      <c r="BCE47" s="219"/>
      <c r="BCF47" s="219"/>
      <c r="BCG47" s="219"/>
      <c r="BCH47" s="219"/>
      <c r="BCI47" s="219"/>
      <c r="BCJ47" s="219"/>
      <c r="BCK47" s="219"/>
      <c r="BCL47" s="219"/>
      <c r="BCM47" s="219"/>
      <c r="BCN47" s="219"/>
      <c r="BCO47" s="219"/>
      <c r="BCP47" s="219"/>
      <c r="BCQ47" s="219"/>
      <c r="BCR47" s="219"/>
      <c r="BCS47" s="219"/>
      <c r="BCT47" s="219"/>
      <c r="BCU47" s="219"/>
      <c r="BCV47" s="219"/>
      <c r="BCW47" s="219"/>
      <c r="BCX47" s="219"/>
      <c r="BCY47" s="219"/>
      <c r="BCZ47" s="219"/>
      <c r="BDA47" s="219"/>
      <c r="BDB47" s="219"/>
      <c r="BDC47" s="219"/>
      <c r="BDD47" s="219"/>
      <c r="BDE47" s="219"/>
      <c r="BDF47" s="219"/>
      <c r="BDG47" s="219"/>
      <c r="BDH47" s="219"/>
      <c r="BDI47" s="219"/>
      <c r="BDJ47" s="219"/>
      <c r="BDK47" s="219"/>
      <c r="BDL47" s="219"/>
      <c r="BDM47" s="219"/>
      <c r="BDN47" s="219"/>
      <c r="BDO47" s="219"/>
      <c r="BDP47" s="219"/>
      <c r="BDQ47" s="219"/>
      <c r="BDR47" s="219"/>
      <c r="BDS47" s="219"/>
      <c r="BDT47" s="219"/>
      <c r="BDU47" s="219"/>
      <c r="BDV47" s="219"/>
      <c r="BDW47" s="219"/>
      <c r="BDX47" s="219"/>
      <c r="BDY47" s="219"/>
      <c r="BDZ47" s="219"/>
      <c r="BEA47" s="219"/>
      <c r="BEB47" s="219"/>
      <c r="BEC47" s="219"/>
      <c r="BED47" s="219"/>
      <c r="BEE47" s="219"/>
      <c r="BEF47" s="219"/>
      <c r="BEG47" s="219"/>
      <c r="BEH47" s="219"/>
      <c r="BEI47" s="219"/>
      <c r="BEJ47" s="219"/>
      <c r="BEK47" s="219"/>
      <c r="BEL47" s="219"/>
      <c r="BEM47" s="219"/>
      <c r="BEN47" s="219"/>
      <c r="BEO47" s="219"/>
      <c r="BEP47" s="219"/>
      <c r="BEQ47" s="219"/>
      <c r="BER47" s="219"/>
      <c r="BES47" s="219"/>
      <c r="BET47" s="219"/>
      <c r="BEU47" s="219"/>
      <c r="BEV47" s="219"/>
      <c r="BEW47" s="219"/>
      <c r="BEX47" s="219"/>
      <c r="BEY47" s="219"/>
      <c r="BEZ47" s="219"/>
      <c r="BFA47" s="219"/>
      <c r="BFB47" s="219"/>
      <c r="BFC47" s="219"/>
      <c r="BFD47" s="219"/>
      <c r="BFE47" s="219"/>
      <c r="BFF47" s="219"/>
      <c r="BFG47" s="219"/>
      <c r="BFH47" s="219"/>
      <c r="BFI47" s="219"/>
      <c r="BFJ47" s="219"/>
      <c r="BFK47" s="219"/>
      <c r="BFL47" s="219"/>
      <c r="BFM47" s="219"/>
      <c r="BFN47" s="219"/>
      <c r="BFO47" s="219"/>
      <c r="BFP47" s="219"/>
      <c r="BFQ47" s="219"/>
      <c r="BFR47" s="219"/>
      <c r="BFS47" s="219"/>
      <c r="BFT47" s="219"/>
      <c r="BFU47" s="219"/>
      <c r="BFV47" s="219"/>
      <c r="BFW47" s="219"/>
      <c r="BFX47" s="219"/>
      <c r="BFY47" s="219"/>
      <c r="BFZ47" s="219"/>
      <c r="BGA47" s="219"/>
      <c r="BGB47" s="219"/>
      <c r="BGC47" s="219"/>
      <c r="BGD47" s="219"/>
      <c r="BGE47" s="219"/>
      <c r="BGF47" s="219"/>
      <c r="BGG47" s="219"/>
      <c r="BGH47" s="219"/>
      <c r="BGI47" s="219"/>
      <c r="BGJ47" s="219"/>
      <c r="BGK47" s="219"/>
      <c r="BGL47" s="219"/>
      <c r="BGM47" s="219"/>
      <c r="BGN47" s="219"/>
      <c r="BGO47" s="219"/>
      <c r="BGP47" s="219"/>
      <c r="BGQ47" s="219"/>
      <c r="BGR47" s="219"/>
      <c r="BGS47" s="219"/>
      <c r="BGT47" s="219"/>
      <c r="BGU47" s="219"/>
      <c r="BGV47" s="219"/>
      <c r="BGW47" s="219"/>
      <c r="BGX47" s="219"/>
      <c r="BGY47" s="219"/>
      <c r="BGZ47" s="219"/>
      <c r="BHA47" s="219"/>
      <c r="BHB47" s="219"/>
      <c r="BHC47" s="219"/>
      <c r="BHD47" s="219"/>
      <c r="BHE47" s="219"/>
      <c r="BHF47" s="219"/>
      <c r="BHG47" s="219"/>
      <c r="BHH47" s="219"/>
      <c r="BHI47" s="219"/>
      <c r="BHJ47" s="219"/>
      <c r="BHK47" s="219"/>
      <c r="BHL47" s="219"/>
      <c r="BHM47" s="219"/>
      <c r="BHN47" s="219"/>
      <c r="BHO47" s="219"/>
      <c r="BHP47" s="219"/>
      <c r="BHQ47" s="219"/>
      <c r="BHR47" s="219"/>
      <c r="BHS47" s="219"/>
      <c r="BHT47" s="219"/>
      <c r="BHU47" s="219"/>
      <c r="BHV47" s="219"/>
      <c r="BHW47" s="219"/>
      <c r="BHX47" s="219"/>
      <c r="BHY47" s="219"/>
      <c r="BHZ47" s="219"/>
      <c r="BIA47" s="219"/>
      <c r="BIB47" s="219"/>
      <c r="BIC47" s="219"/>
      <c r="BID47" s="219"/>
      <c r="BIE47" s="219"/>
      <c r="BIF47" s="219"/>
      <c r="BIG47" s="219"/>
      <c r="BIH47" s="219"/>
      <c r="BII47" s="219"/>
      <c r="BIJ47" s="219"/>
      <c r="BIK47" s="219"/>
      <c r="BIL47" s="219"/>
      <c r="BIM47" s="219"/>
      <c r="BIN47" s="219"/>
      <c r="BIO47" s="219"/>
      <c r="BIP47" s="219"/>
      <c r="BIQ47" s="219"/>
      <c r="BIR47" s="219"/>
      <c r="BIS47" s="219"/>
      <c r="BIT47" s="219"/>
      <c r="BIU47" s="219"/>
      <c r="BIV47" s="219"/>
      <c r="BIW47" s="219"/>
      <c r="BIX47" s="219"/>
      <c r="BIY47" s="219"/>
      <c r="BIZ47" s="219"/>
      <c r="BJA47" s="219"/>
      <c r="BJB47" s="219"/>
      <c r="BJC47" s="219"/>
      <c r="BJD47" s="219"/>
      <c r="BJE47" s="219"/>
      <c r="BJF47" s="219"/>
      <c r="BJG47" s="219"/>
      <c r="BJH47" s="219"/>
      <c r="BJI47" s="219"/>
      <c r="BJJ47" s="219"/>
      <c r="BJK47" s="219"/>
      <c r="BJL47" s="219"/>
      <c r="BJM47" s="219"/>
      <c r="BJN47" s="219"/>
      <c r="BJO47" s="219"/>
      <c r="BJP47" s="219"/>
      <c r="BJQ47" s="219"/>
      <c r="BJR47" s="219"/>
      <c r="BJS47" s="219"/>
      <c r="BJT47" s="219"/>
      <c r="BJU47" s="219"/>
      <c r="BJV47" s="219"/>
      <c r="BJW47" s="219"/>
      <c r="BJX47" s="219"/>
    </row>
    <row r="48" spans="1:1636" s="219" customFormat="1" ht="24" customHeight="1" x14ac:dyDescent="0.25">
      <c r="A48" s="245">
        <f t="shared" si="2"/>
        <v>26</v>
      </c>
      <c r="B48" s="293">
        <v>4419481</v>
      </c>
      <c r="C48" s="250" t="s">
        <v>427</v>
      </c>
      <c r="D48" s="262">
        <v>145</v>
      </c>
      <c r="E48" s="263" t="s">
        <v>11</v>
      </c>
      <c r="F48" s="239">
        <v>7700000</v>
      </c>
      <c r="G48" s="239">
        <v>7700000</v>
      </c>
      <c r="H48" s="239">
        <v>7700000</v>
      </c>
      <c r="I48" s="239">
        <v>7700000</v>
      </c>
      <c r="J48" s="239">
        <v>7700000</v>
      </c>
      <c r="K48" s="239">
        <v>7700000</v>
      </c>
      <c r="L48" s="239">
        <v>7700000</v>
      </c>
      <c r="M48" s="239">
        <v>7700000</v>
      </c>
      <c r="N48" s="239">
        <v>7700000</v>
      </c>
      <c r="O48" s="239">
        <v>7700000</v>
      </c>
      <c r="P48" s="239">
        <v>7700000</v>
      </c>
      <c r="Q48" s="239">
        <v>7700000</v>
      </c>
      <c r="R48" s="244">
        <f t="shared" si="1"/>
        <v>92400000</v>
      </c>
      <c r="S48" s="241" cm="1">
        <f t="array" ref="S48">SUM((F48:Q48)/12)</f>
        <v>7700000.0000000009</v>
      </c>
      <c r="T48" s="244">
        <f>+R48</f>
        <v>92400000</v>
      </c>
      <c r="U48" s="237"/>
    </row>
    <row r="49" spans="1:1636" s="219" customFormat="1" ht="21.9" customHeight="1" x14ac:dyDescent="0.25">
      <c r="A49" s="245">
        <f t="shared" si="2"/>
        <v>27</v>
      </c>
      <c r="B49" s="294">
        <v>1997665</v>
      </c>
      <c r="C49" s="264" t="s">
        <v>313</v>
      </c>
      <c r="D49" s="262">
        <v>145</v>
      </c>
      <c r="E49" s="263" t="s">
        <v>11</v>
      </c>
      <c r="F49" s="239">
        <v>8800000</v>
      </c>
      <c r="G49" s="239">
        <v>8800000</v>
      </c>
      <c r="H49" s="239">
        <v>8800000</v>
      </c>
      <c r="I49" s="239">
        <v>8800000</v>
      </c>
      <c r="J49" s="239">
        <v>8800000</v>
      </c>
      <c r="K49" s="239">
        <v>8800000</v>
      </c>
      <c r="L49" s="239">
        <v>8800000</v>
      </c>
      <c r="M49" s="239">
        <v>8800000</v>
      </c>
      <c r="N49" s="239">
        <v>8800000</v>
      </c>
      <c r="O49" s="239">
        <v>8800000</v>
      </c>
      <c r="P49" s="239">
        <v>8800000</v>
      </c>
      <c r="Q49" s="239">
        <v>8800000</v>
      </c>
      <c r="R49" s="239">
        <f t="shared" si="1"/>
        <v>105600000</v>
      </c>
      <c r="S49" s="241" cm="1">
        <f t="array" ref="S49">SUM((F49:Q49)/12)</f>
        <v>8799999.9999999981</v>
      </c>
      <c r="T49" s="252">
        <v>105600000</v>
      </c>
      <c r="U49" s="237"/>
    </row>
    <row r="50" spans="1:1636" s="219" customFormat="1" ht="21.9" customHeight="1" x14ac:dyDescent="0.25">
      <c r="A50" s="245">
        <f t="shared" si="2"/>
        <v>28</v>
      </c>
      <c r="B50" s="294">
        <v>1528386</v>
      </c>
      <c r="C50" s="264" t="s">
        <v>312</v>
      </c>
      <c r="D50" s="262">
        <v>145</v>
      </c>
      <c r="E50" s="263" t="s">
        <v>11</v>
      </c>
      <c r="F50" s="239">
        <v>8800000</v>
      </c>
      <c r="G50" s="239">
        <v>8800000</v>
      </c>
      <c r="H50" s="239">
        <v>8800000</v>
      </c>
      <c r="I50" s="239">
        <v>8800000</v>
      </c>
      <c r="J50" s="239">
        <v>8800000</v>
      </c>
      <c r="K50" s="239">
        <v>8800000</v>
      </c>
      <c r="L50" s="239">
        <v>8800000</v>
      </c>
      <c r="M50" s="239">
        <v>8800000</v>
      </c>
      <c r="N50" s="239">
        <v>8800000</v>
      </c>
      <c r="O50" s="239">
        <v>8800000</v>
      </c>
      <c r="P50" s="239">
        <v>8800000</v>
      </c>
      <c r="Q50" s="239">
        <v>8800000</v>
      </c>
      <c r="R50" s="239">
        <f t="shared" si="1"/>
        <v>105600000</v>
      </c>
      <c r="S50" s="241" cm="1">
        <f t="array" ref="S50">SUM((F50:Q50)/12)</f>
        <v>8799999.9999999981</v>
      </c>
      <c r="T50" s="256">
        <v>105600000</v>
      </c>
      <c r="U50" s="237"/>
      <c r="IC50" s="221"/>
      <c r="ID50" s="221"/>
      <c r="IE50" s="221"/>
      <c r="IF50" s="221"/>
      <c r="IG50" s="221"/>
      <c r="IH50" s="221"/>
      <c r="II50" s="221"/>
      <c r="IJ50" s="221"/>
      <c r="IK50" s="221"/>
      <c r="IL50" s="221"/>
      <c r="IM50" s="221"/>
      <c r="IN50" s="221"/>
      <c r="IO50" s="221"/>
      <c r="IP50" s="221"/>
      <c r="IQ50" s="221"/>
      <c r="IR50" s="221"/>
      <c r="IS50" s="221"/>
      <c r="IT50" s="221"/>
      <c r="IU50" s="221"/>
      <c r="IV50" s="221"/>
      <c r="IW50" s="221"/>
      <c r="IX50" s="221"/>
      <c r="IY50" s="221"/>
      <c r="IZ50" s="221"/>
      <c r="JA50" s="221"/>
      <c r="JB50" s="221"/>
      <c r="JC50" s="221"/>
      <c r="JD50" s="221"/>
      <c r="JE50" s="221"/>
      <c r="JF50" s="221"/>
      <c r="JG50" s="221"/>
      <c r="JH50" s="221"/>
      <c r="JI50" s="221"/>
      <c r="JJ50" s="221"/>
      <c r="JK50" s="221"/>
      <c r="JL50" s="221"/>
      <c r="JM50" s="221"/>
      <c r="JN50" s="221"/>
      <c r="JO50" s="221"/>
      <c r="JP50" s="221"/>
      <c r="JQ50" s="221"/>
      <c r="JR50" s="221"/>
      <c r="JS50" s="221"/>
      <c r="JT50" s="221"/>
      <c r="JU50" s="221"/>
      <c r="JV50" s="221"/>
      <c r="JW50" s="221"/>
      <c r="JX50" s="221"/>
      <c r="JY50" s="221"/>
      <c r="JZ50" s="221"/>
      <c r="KA50" s="221"/>
      <c r="KB50" s="221"/>
      <c r="KC50" s="221"/>
      <c r="KD50" s="221"/>
      <c r="KE50" s="221"/>
      <c r="KF50" s="221"/>
      <c r="KG50" s="221"/>
      <c r="KH50" s="221"/>
      <c r="KI50" s="221"/>
      <c r="KJ50" s="221"/>
      <c r="KK50" s="221"/>
      <c r="KL50" s="221"/>
      <c r="KM50" s="221"/>
      <c r="KN50" s="221"/>
      <c r="KO50" s="221"/>
      <c r="KP50" s="221"/>
      <c r="KQ50" s="221"/>
      <c r="KR50" s="221"/>
      <c r="KS50" s="221"/>
      <c r="KT50" s="221"/>
      <c r="KU50" s="221"/>
      <c r="KV50" s="221"/>
      <c r="KW50" s="221"/>
      <c r="KX50" s="221"/>
      <c r="KY50" s="221"/>
      <c r="KZ50" s="221"/>
      <c r="LA50" s="221"/>
      <c r="LB50" s="221"/>
      <c r="LC50" s="221"/>
      <c r="LD50" s="221"/>
      <c r="LE50" s="221"/>
      <c r="LF50" s="221"/>
      <c r="LG50" s="221"/>
      <c r="LH50" s="221"/>
      <c r="LI50" s="221"/>
      <c r="LJ50" s="221"/>
      <c r="LK50" s="221"/>
      <c r="LL50" s="221"/>
      <c r="LM50" s="221"/>
      <c r="LN50" s="221"/>
      <c r="LO50" s="221"/>
      <c r="LP50" s="221"/>
      <c r="LQ50" s="221"/>
      <c r="LR50" s="221"/>
      <c r="LS50" s="221"/>
      <c r="LT50" s="221"/>
      <c r="LU50" s="221"/>
      <c r="LV50" s="221"/>
      <c r="LW50" s="221"/>
      <c r="LX50" s="221"/>
      <c r="LY50" s="221"/>
      <c r="LZ50" s="221"/>
      <c r="MA50" s="221"/>
      <c r="MB50" s="221"/>
      <c r="MC50" s="221"/>
      <c r="MD50" s="221"/>
      <c r="ME50" s="221"/>
      <c r="MF50" s="221"/>
      <c r="MG50" s="221"/>
      <c r="MH50" s="221"/>
      <c r="MI50" s="221"/>
      <c r="MJ50" s="221"/>
      <c r="MK50" s="221"/>
      <c r="ML50" s="221"/>
      <c r="MM50" s="221"/>
      <c r="MN50" s="221"/>
      <c r="MO50" s="221"/>
      <c r="MP50" s="221"/>
      <c r="MQ50" s="221"/>
      <c r="MR50" s="221"/>
      <c r="MS50" s="221"/>
      <c r="MT50" s="221"/>
      <c r="MU50" s="221"/>
      <c r="MV50" s="221"/>
      <c r="MW50" s="221"/>
      <c r="MX50" s="221"/>
      <c r="MY50" s="221"/>
      <c r="MZ50" s="221"/>
      <c r="NA50" s="221"/>
      <c r="NB50" s="221"/>
      <c r="NC50" s="221"/>
      <c r="ND50" s="221"/>
      <c r="NE50" s="221"/>
      <c r="NF50" s="221"/>
      <c r="NG50" s="221"/>
      <c r="NH50" s="221"/>
      <c r="NI50" s="221"/>
      <c r="NJ50" s="221"/>
      <c r="NK50" s="221"/>
      <c r="NL50" s="221"/>
      <c r="NM50" s="221"/>
      <c r="NN50" s="221"/>
      <c r="NO50" s="221"/>
      <c r="NP50" s="221"/>
      <c r="NQ50" s="221"/>
      <c r="NR50" s="221"/>
      <c r="NS50" s="221"/>
      <c r="NT50" s="221"/>
      <c r="NU50" s="221"/>
      <c r="NV50" s="221"/>
      <c r="NW50" s="221"/>
      <c r="NX50" s="221"/>
      <c r="NY50" s="221"/>
      <c r="NZ50" s="221"/>
      <c r="OA50" s="221"/>
      <c r="OB50" s="221"/>
      <c r="OC50" s="221"/>
      <c r="OD50" s="221"/>
      <c r="OE50" s="221"/>
      <c r="OF50" s="221"/>
      <c r="OG50" s="221"/>
      <c r="OH50" s="221"/>
      <c r="OI50" s="221"/>
      <c r="OJ50" s="221"/>
      <c r="OK50" s="221"/>
      <c r="OL50" s="221"/>
      <c r="OM50" s="221"/>
      <c r="ON50" s="221"/>
      <c r="OO50" s="221"/>
      <c r="OP50" s="221"/>
      <c r="OQ50" s="221"/>
      <c r="OR50" s="221"/>
      <c r="OS50" s="221"/>
      <c r="OT50" s="221"/>
      <c r="OU50" s="221"/>
      <c r="OV50" s="221"/>
      <c r="OW50" s="221"/>
      <c r="OX50" s="221"/>
      <c r="OY50" s="221"/>
      <c r="OZ50" s="221"/>
      <c r="PA50" s="221"/>
      <c r="PB50" s="221"/>
      <c r="PC50" s="221"/>
      <c r="PD50" s="221"/>
      <c r="PE50" s="221"/>
      <c r="PF50" s="221"/>
      <c r="PG50" s="221"/>
      <c r="PH50" s="221"/>
      <c r="PI50" s="221"/>
      <c r="PJ50" s="221"/>
      <c r="PK50" s="221"/>
      <c r="PL50" s="221"/>
      <c r="PM50" s="221"/>
      <c r="PN50" s="221"/>
      <c r="PO50" s="221"/>
      <c r="PP50" s="221"/>
      <c r="PQ50" s="221"/>
      <c r="PR50" s="221"/>
      <c r="PS50" s="221"/>
      <c r="PT50" s="221"/>
      <c r="PU50" s="221"/>
      <c r="PV50" s="221"/>
      <c r="PW50" s="221"/>
      <c r="PX50" s="221"/>
      <c r="PY50" s="221"/>
      <c r="PZ50" s="221"/>
      <c r="QA50" s="221"/>
      <c r="QB50" s="221"/>
      <c r="QC50" s="221"/>
      <c r="QD50" s="221"/>
      <c r="QE50" s="221"/>
      <c r="QF50" s="221"/>
      <c r="QG50" s="221"/>
      <c r="QH50" s="221"/>
      <c r="QI50" s="221"/>
      <c r="QJ50" s="221"/>
      <c r="QK50" s="221"/>
      <c r="QL50" s="221"/>
      <c r="QM50" s="221"/>
      <c r="QN50" s="221"/>
      <c r="QO50" s="221"/>
      <c r="QP50" s="221"/>
      <c r="QQ50" s="221"/>
      <c r="QR50" s="221"/>
      <c r="QS50" s="221"/>
      <c r="QT50" s="221"/>
      <c r="QU50" s="221"/>
      <c r="QV50" s="221"/>
      <c r="QW50" s="221"/>
      <c r="QX50" s="221"/>
      <c r="QY50" s="221"/>
      <c r="QZ50" s="221"/>
      <c r="RA50" s="221"/>
      <c r="RB50" s="221"/>
      <c r="RC50" s="221"/>
      <c r="RD50" s="221"/>
      <c r="RE50" s="221"/>
      <c r="RF50" s="221"/>
      <c r="RG50" s="221"/>
      <c r="RH50" s="221"/>
      <c r="RI50" s="221"/>
      <c r="RJ50" s="221"/>
      <c r="RK50" s="221"/>
      <c r="RL50" s="221"/>
      <c r="RM50" s="221"/>
      <c r="RN50" s="221"/>
      <c r="RO50" s="221"/>
      <c r="RP50" s="221"/>
      <c r="RQ50" s="221"/>
      <c r="RR50" s="221"/>
      <c r="RS50" s="221"/>
      <c r="RT50" s="221"/>
      <c r="RU50" s="221"/>
      <c r="RV50" s="221"/>
      <c r="RW50" s="221"/>
      <c r="RX50" s="221"/>
      <c r="RY50" s="221"/>
      <c r="RZ50" s="221"/>
      <c r="SA50" s="221"/>
      <c r="SB50" s="221"/>
      <c r="SC50" s="221"/>
      <c r="SD50" s="221"/>
      <c r="SE50" s="221"/>
      <c r="SF50" s="221"/>
      <c r="SG50" s="221"/>
      <c r="SH50" s="221"/>
      <c r="SI50" s="221"/>
      <c r="SJ50" s="221"/>
      <c r="SK50" s="221"/>
      <c r="SL50" s="221"/>
      <c r="SM50" s="221"/>
      <c r="SN50" s="221"/>
      <c r="SO50" s="221"/>
      <c r="SP50" s="221"/>
      <c r="SQ50" s="221"/>
      <c r="SR50" s="221"/>
      <c r="SS50" s="221"/>
      <c r="ST50" s="221"/>
      <c r="SU50" s="221"/>
      <c r="SV50" s="221"/>
      <c r="SW50" s="221"/>
      <c r="SX50" s="221"/>
      <c r="SY50" s="221"/>
      <c r="SZ50" s="221"/>
      <c r="TA50" s="221"/>
      <c r="TB50" s="221"/>
      <c r="TC50" s="221"/>
      <c r="TD50" s="221"/>
      <c r="TE50" s="221"/>
      <c r="TF50" s="221"/>
      <c r="TG50" s="221"/>
      <c r="TH50" s="221"/>
      <c r="TI50" s="221"/>
      <c r="TJ50" s="221"/>
      <c r="TK50" s="221"/>
      <c r="TL50" s="221"/>
      <c r="TM50" s="221"/>
      <c r="TN50" s="221"/>
      <c r="TO50" s="221"/>
      <c r="TP50" s="221"/>
      <c r="TQ50" s="221"/>
      <c r="TR50" s="221"/>
      <c r="TS50" s="221"/>
      <c r="TT50" s="221"/>
      <c r="TU50" s="221"/>
      <c r="TV50" s="221"/>
      <c r="TW50" s="221"/>
      <c r="TX50" s="221"/>
      <c r="TY50" s="221"/>
      <c r="TZ50" s="221"/>
      <c r="UA50" s="221"/>
      <c r="UB50" s="221"/>
      <c r="UC50" s="221"/>
      <c r="UD50" s="221"/>
      <c r="UE50" s="221"/>
      <c r="UF50" s="221"/>
      <c r="UG50" s="221"/>
      <c r="UH50" s="221"/>
      <c r="UI50" s="221"/>
      <c r="UJ50" s="221"/>
      <c r="UK50" s="221"/>
      <c r="UL50" s="221"/>
      <c r="UM50" s="221"/>
      <c r="UN50" s="221"/>
      <c r="UO50" s="221"/>
      <c r="UP50" s="221"/>
      <c r="UQ50" s="221"/>
      <c r="UR50" s="221"/>
      <c r="US50" s="221"/>
      <c r="UT50" s="221"/>
      <c r="UU50" s="221"/>
      <c r="UV50" s="221"/>
      <c r="UW50" s="221"/>
      <c r="UX50" s="221"/>
      <c r="UY50" s="221"/>
      <c r="UZ50" s="221"/>
      <c r="VA50" s="221"/>
      <c r="VB50" s="221"/>
      <c r="VC50" s="221"/>
      <c r="VD50" s="221"/>
      <c r="VE50" s="221"/>
      <c r="VF50" s="221"/>
      <c r="VG50" s="221"/>
      <c r="VH50" s="221"/>
      <c r="VI50" s="221"/>
      <c r="VJ50" s="221"/>
      <c r="VK50" s="221"/>
      <c r="VL50" s="221"/>
      <c r="VM50" s="221"/>
      <c r="VN50" s="221"/>
      <c r="VO50" s="221"/>
      <c r="VP50" s="221"/>
      <c r="VQ50" s="221"/>
      <c r="VR50" s="221"/>
      <c r="VS50" s="221"/>
      <c r="VT50" s="221"/>
      <c r="VU50" s="221"/>
      <c r="VV50" s="221"/>
      <c r="VW50" s="221"/>
      <c r="VX50" s="221"/>
      <c r="VY50" s="221"/>
      <c r="VZ50" s="221"/>
      <c r="WA50" s="221"/>
      <c r="WB50" s="221"/>
      <c r="WC50" s="221"/>
      <c r="WD50" s="221"/>
      <c r="WE50" s="221"/>
      <c r="WF50" s="221"/>
      <c r="WG50" s="221"/>
      <c r="WH50" s="221"/>
      <c r="WI50" s="221"/>
      <c r="WJ50" s="221"/>
      <c r="WK50" s="221"/>
      <c r="WL50" s="221"/>
      <c r="WM50" s="221"/>
      <c r="WN50" s="221"/>
      <c r="WO50" s="221"/>
      <c r="WP50" s="221"/>
      <c r="WQ50" s="221"/>
      <c r="WR50" s="221"/>
      <c r="WS50" s="221"/>
      <c r="WT50" s="221"/>
      <c r="WU50" s="221"/>
      <c r="WV50" s="221"/>
      <c r="WW50" s="221"/>
      <c r="WX50" s="221"/>
      <c r="WY50" s="221"/>
      <c r="WZ50" s="221"/>
      <c r="XA50" s="221"/>
      <c r="XB50" s="221"/>
      <c r="XC50" s="221"/>
      <c r="XD50" s="221"/>
      <c r="XE50" s="221"/>
      <c r="XF50" s="221"/>
      <c r="XG50" s="221"/>
      <c r="XH50" s="221"/>
      <c r="XI50" s="221"/>
      <c r="XJ50" s="221"/>
      <c r="XK50" s="221"/>
      <c r="XL50" s="221"/>
      <c r="XM50" s="221"/>
      <c r="XN50" s="221"/>
      <c r="XO50" s="221"/>
      <c r="XP50" s="221"/>
      <c r="XQ50" s="221"/>
      <c r="XR50" s="221"/>
      <c r="XS50" s="221"/>
      <c r="XT50" s="221"/>
      <c r="XU50" s="221"/>
      <c r="XV50" s="221"/>
      <c r="XW50" s="221"/>
      <c r="XX50" s="221"/>
      <c r="XY50" s="221"/>
      <c r="XZ50" s="221"/>
      <c r="YA50" s="221"/>
      <c r="YB50" s="221"/>
      <c r="YC50" s="221"/>
      <c r="YD50" s="221"/>
      <c r="YE50" s="221"/>
      <c r="YF50" s="221"/>
      <c r="YG50" s="221"/>
      <c r="YH50" s="221"/>
      <c r="YI50" s="221"/>
      <c r="YJ50" s="221"/>
      <c r="YK50" s="221"/>
      <c r="YL50" s="221"/>
      <c r="YM50" s="221"/>
      <c r="YN50" s="221"/>
      <c r="YO50" s="221"/>
      <c r="YP50" s="221"/>
      <c r="YQ50" s="221"/>
      <c r="YR50" s="221"/>
      <c r="YS50" s="221"/>
      <c r="YT50" s="221"/>
      <c r="YU50" s="221"/>
      <c r="YV50" s="221"/>
      <c r="YW50" s="221"/>
      <c r="YX50" s="221"/>
      <c r="YY50" s="221"/>
      <c r="YZ50" s="221"/>
      <c r="ZA50" s="221"/>
      <c r="ZB50" s="221"/>
      <c r="ZC50" s="221"/>
      <c r="ZD50" s="221"/>
      <c r="ZE50" s="221"/>
      <c r="ZF50" s="221"/>
      <c r="ZG50" s="221"/>
      <c r="ZH50" s="221"/>
      <c r="ZI50" s="221"/>
      <c r="ZJ50" s="221"/>
      <c r="ZK50" s="221"/>
      <c r="ZL50" s="221"/>
      <c r="ZM50" s="221"/>
      <c r="ZN50" s="221"/>
      <c r="ZO50" s="221"/>
      <c r="ZP50" s="221"/>
      <c r="ZQ50" s="221"/>
      <c r="ZR50" s="221"/>
      <c r="ZS50" s="221"/>
      <c r="ZT50" s="221"/>
      <c r="ZU50" s="221"/>
      <c r="ZV50" s="221"/>
      <c r="ZW50" s="221"/>
      <c r="ZX50" s="221"/>
      <c r="ZY50" s="221"/>
      <c r="ZZ50" s="221"/>
      <c r="AAA50" s="221"/>
      <c r="AAB50" s="221"/>
      <c r="AAC50" s="221"/>
      <c r="AAD50" s="221"/>
      <c r="AAE50" s="221"/>
      <c r="AAF50" s="221"/>
      <c r="AAG50" s="221"/>
      <c r="AAH50" s="221"/>
      <c r="AAI50" s="221"/>
      <c r="AAJ50" s="221"/>
      <c r="AAK50" s="221"/>
      <c r="AAL50" s="221"/>
      <c r="AAM50" s="221"/>
      <c r="AAN50" s="221"/>
      <c r="AAO50" s="221"/>
      <c r="AAP50" s="221"/>
      <c r="AAQ50" s="221"/>
      <c r="AAR50" s="221"/>
      <c r="AAS50" s="221"/>
      <c r="AAT50" s="221"/>
      <c r="AAU50" s="221"/>
      <c r="AAV50" s="221"/>
      <c r="AAW50" s="221"/>
      <c r="AAX50" s="221"/>
      <c r="AAY50" s="221"/>
      <c r="AAZ50" s="221"/>
      <c r="ABA50" s="221"/>
      <c r="ABB50" s="221"/>
      <c r="ABC50" s="221"/>
      <c r="ABD50" s="221"/>
      <c r="ABE50" s="221"/>
      <c r="ABF50" s="221"/>
      <c r="ABG50" s="221"/>
      <c r="ABH50" s="221"/>
      <c r="ABI50" s="221"/>
      <c r="ABJ50" s="221"/>
      <c r="ABK50" s="221"/>
      <c r="ABL50" s="221"/>
      <c r="ABM50" s="221"/>
      <c r="ABN50" s="221"/>
      <c r="ABO50" s="221"/>
      <c r="ABP50" s="221"/>
      <c r="ABQ50" s="221"/>
      <c r="ABR50" s="221"/>
      <c r="ABS50" s="221"/>
      <c r="ABT50" s="221"/>
      <c r="ABU50" s="221"/>
      <c r="ABV50" s="221"/>
      <c r="ABW50" s="221"/>
      <c r="ABX50" s="221"/>
      <c r="ABY50" s="221"/>
      <c r="ABZ50" s="221"/>
      <c r="ACA50" s="221"/>
      <c r="ACB50" s="221"/>
      <c r="ACC50" s="221"/>
      <c r="ACD50" s="221"/>
      <c r="ACE50" s="221"/>
      <c r="ACF50" s="221"/>
      <c r="ACG50" s="221"/>
      <c r="ACH50" s="221"/>
      <c r="ACI50" s="221"/>
      <c r="ACJ50" s="221"/>
      <c r="ACK50" s="221"/>
      <c r="ACL50" s="221"/>
      <c r="ACM50" s="221"/>
      <c r="ACN50" s="221"/>
      <c r="ACO50" s="221"/>
      <c r="ACP50" s="221"/>
      <c r="ACQ50" s="221"/>
      <c r="ACR50" s="221"/>
      <c r="ACS50" s="221"/>
      <c r="ACT50" s="221"/>
      <c r="ACU50" s="221"/>
      <c r="ACV50" s="221"/>
      <c r="ACW50" s="221"/>
      <c r="ACX50" s="221"/>
      <c r="ACY50" s="221"/>
      <c r="ACZ50" s="221"/>
      <c r="ADA50" s="221"/>
      <c r="ADB50" s="221"/>
      <c r="ADC50" s="221"/>
      <c r="ADD50" s="221"/>
      <c r="ADE50" s="221"/>
      <c r="ADF50" s="221"/>
      <c r="ADG50" s="221"/>
      <c r="ADH50" s="221"/>
      <c r="ADI50" s="221"/>
      <c r="ADJ50" s="221"/>
      <c r="ADK50" s="221"/>
      <c r="ADL50" s="221"/>
      <c r="ADM50" s="221"/>
      <c r="ADN50" s="221"/>
      <c r="ADO50" s="221"/>
      <c r="ADP50" s="221"/>
      <c r="ADQ50" s="221"/>
      <c r="ADR50" s="221"/>
      <c r="ADS50" s="221"/>
      <c r="ADT50" s="221"/>
      <c r="ADU50" s="221"/>
      <c r="ADV50" s="221"/>
      <c r="ADW50" s="221"/>
      <c r="ADX50" s="221"/>
      <c r="ADY50" s="221"/>
      <c r="ADZ50" s="221"/>
      <c r="AEA50" s="221"/>
      <c r="AEB50" s="221"/>
      <c r="AEC50" s="221"/>
      <c r="AED50" s="221"/>
      <c r="AEE50" s="221"/>
      <c r="AEF50" s="221"/>
      <c r="AEG50" s="221"/>
      <c r="AEH50" s="221"/>
      <c r="AEI50" s="221"/>
      <c r="AEJ50" s="221"/>
      <c r="AEK50" s="221"/>
      <c r="AEL50" s="221"/>
      <c r="AEM50" s="221"/>
      <c r="AEN50" s="221"/>
      <c r="AEO50" s="221"/>
      <c r="AEP50" s="221"/>
      <c r="AEQ50" s="221"/>
      <c r="AER50" s="221"/>
      <c r="AES50" s="221"/>
      <c r="AET50" s="221"/>
      <c r="AEU50" s="221"/>
      <c r="AEV50" s="221"/>
      <c r="AEW50" s="221"/>
      <c r="AEX50" s="221"/>
      <c r="AEY50" s="221"/>
      <c r="AEZ50" s="221"/>
      <c r="AFA50" s="221"/>
      <c r="AFB50" s="221"/>
      <c r="AFC50" s="221"/>
      <c r="AFD50" s="221"/>
      <c r="AFE50" s="221"/>
      <c r="AFF50" s="221"/>
      <c r="AFG50" s="221"/>
      <c r="AFH50" s="221"/>
      <c r="AFI50" s="221"/>
      <c r="AFJ50" s="221"/>
      <c r="AFK50" s="221"/>
      <c r="AFL50" s="221"/>
      <c r="AFM50" s="221"/>
      <c r="AFN50" s="221"/>
      <c r="AFO50" s="221"/>
      <c r="AFP50" s="221"/>
      <c r="AFQ50" s="221"/>
      <c r="AFR50" s="221"/>
      <c r="AFS50" s="221"/>
      <c r="AFT50" s="221"/>
      <c r="AFU50" s="221"/>
      <c r="AFV50" s="221"/>
      <c r="AFW50" s="221"/>
      <c r="AFX50" s="221"/>
      <c r="AFY50" s="221"/>
      <c r="AFZ50" s="221"/>
      <c r="AGA50" s="221"/>
      <c r="AGB50" s="221"/>
      <c r="AGC50" s="221"/>
      <c r="AGD50" s="221"/>
      <c r="AGE50" s="221"/>
      <c r="AGF50" s="221"/>
      <c r="AGG50" s="221"/>
      <c r="AGH50" s="221"/>
      <c r="AGI50" s="221"/>
      <c r="AGJ50" s="221"/>
      <c r="AGK50" s="221"/>
      <c r="AGL50" s="221"/>
      <c r="AGM50" s="221"/>
      <c r="AGN50" s="221"/>
      <c r="AGO50" s="221"/>
      <c r="AGP50" s="221"/>
      <c r="AGQ50" s="221"/>
      <c r="AGR50" s="221"/>
      <c r="AGS50" s="221"/>
      <c r="AGT50" s="221"/>
      <c r="AGU50" s="221"/>
      <c r="AGV50" s="221"/>
      <c r="AGW50" s="221"/>
      <c r="AGX50" s="221"/>
      <c r="AGY50" s="221"/>
      <c r="AGZ50" s="221"/>
      <c r="AHA50" s="221"/>
      <c r="AHB50" s="221"/>
      <c r="AHC50" s="221"/>
      <c r="AHD50" s="221"/>
      <c r="AHE50" s="221"/>
      <c r="AHF50" s="221"/>
      <c r="AHG50" s="221"/>
      <c r="AHH50" s="221"/>
      <c r="AHI50" s="221"/>
      <c r="AHJ50" s="221"/>
      <c r="AHK50" s="221"/>
      <c r="AHL50" s="221"/>
      <c r="AHM50" s="221"/>
      <c r="AHN50" s="221"/>
      <c r="AHO50" s="221"/>
      <c r="AHP50" s="221"/>
      <c r="AHQ50" s="221"/>
      <c r="AHR50" s="221"/>
      <c r="AHS50" s="221"/>
      <c r="AHT50" s="221"/>
      <c r="AHU50" s="221"/>
      <c r="AHV50" s="221"/>
      <c r="AHW50" s="221"/>
      <c r="AHX50" s="221"/>
      <c r="AHY50" s="221"/>
      <c r="AHZ50" s="221"/>
      <c r="AIA50" s="221"/>
      <c r="AIB50" s="221"/>
      <c r="AIC50" s="221"/>
      <c r="AID50" s="221"/>
      <c r="AIE50" s="221"/>
      <c r="AIF50" s="221"/>
      <c r="AIG50" s="221"/>
      <c r="AIH50" s="221"/>
      <c r="AII50" s="221"/>
      <c r="AIJ50" s="221"/>
      <c r="AIK50" s="221"/>
      <c r="AIL50" s="221"/>
      <c r="AIM50" s="221"/>
      <c r="AIN50" s="221"/>
      <c r="AIO50" s="221"/>
      <c r="AIP50" s="221"/>
      <c r="AIQ50" s="221"/>
      <c r="AIR50" s="221"/>
      <c r="AIS50" s="221"/>
      <c r="AIT50" s="221"/>
      <c r="AIU50" s="221"/>
      <c r="AIV50" s="221"/>
      <c r="AIW50" s="221"/>
      <c r="AIX50" s="221"/>
      <c r="AIY50" s="221"/>
      <c r="AIZ50" s="221"/>
      <c r="AJA50" s="221"/>
      <c r="AJB50" s="221"/>
      <c r="AJC50" s="221"/>
      <c r="AJD50" s="221"/>
      <c r="AJE50" s="221"/>
      <c r="AJF50" s="221"/>
      <c r="AJG50" s="221"/>
      <c r="AJH50" s="221"/>
      <c r="AJI50" s="221"/>
      <c r="AJJ50" s="221"/>
      <c r="AJK50" s="221"/>
      <c r="AJL50" s="221"/>
      <c r="AJM50" s="221"/>
      <c r="AJN50" s="221"/>
      <c r="AJO50" s="221"/>
      <c r="AJP50" s="221"/>
      <c r="AJQ50" s="221"/>
      <c r="AJR50" s="221"/>
      <c r="AJS50" s="221"/>
      <c r="AJT50" s="221"/>
      <c r="AJU50" s="221"/>
      <c r="AJV50" s="221"/>
      <c r="AJW50" s="221"/>
      <c r="AJX50" s="221"/>
      <c r="AJY50" s="221"/>
      <c r="AJZ50" s="221"/>
      <c r="AKA50" s="221"/>
      <c r="AKB50" s="221"/>
      <c r="AKC50" s="221"/>
      <c r="AKD50" s="221"/>
      <c r="AKE50" s="221"/>
      <c r="AKF50" s="221"/>
      <c r="AKG50" s="221"/>
      <c r="AKH50" s="221"/>
      <c r="AKI50" s="221"/>
      <c r="AKJ50" s="221"/>
      <c r="AKK50" s="221"/>
      <c r="AKL50" s="221"/>
      <c r="AKM50" s="221"/>
      <c r="AKN50" s="221"/>
      <c r="AKO50" s="221"/>
      <c r="AKP50" s="221"/>
      <c r="AKQ50" s="221"/>
      <c r="AKR50" s="221"/>
      <c r="AKS50" s="221"/>
      <c r="AKT50" s="221"/>
      <c r="AKU50" s="221"/>
      <c r="AKV50" s="221"/>
      <c r="AKW50" s="221"/>
      <c r="AKX50" s="221"/>
      <c r="AKY50" s="221"/>
      <c r="AKZ50" s="221"/>
      <c r="ALA50" s="221"/>
      <c r="ALB50" s="221"/>
      <c r="ALC50" s="221"/>
      <c r="ALD50" s="221"/>
      <c r="ALE50" s="221"/>
      <c r="ALF50" s="221"/>
      <c r="ALG50" s="221"/>
      <c r="ALH50" s="221"/>
      <c r="ALI50" s="221"/>
      <c r="ALJ50" s="221"/>
      <c r="ALK50" s="221"/>
      <c r="ALL50" s="221"/>
      <c r="ALM50" s="221"/>
      <c r="ALN50" s="221"/>
      <c r="ALO50" s="221"/>
      <c r="ALP50" s="221"/>
      <c r="ALQ50" s="221"/>
      <c r="ALR50" s="221"/>
      <c r="ALS50" s="221"/>
      <c r="ALT50" s="221"/>
      <c r="ALU50" s="221"/>
      <c r="ALV50" s="221"/>
      <c r="ALW50" s="221"/>
      <c r="ALX50" s="221"/>
      <c r="ALY50" s="221"/>
      <c r="ALZ50" s="221"/>
      <c r="AMA50" s="221"/>
      <c r="AMB50" s="221"/>
      <c r="AMC50" s="221"/>
      <c r="AMD50" s="221"/>
      <c r="AME50" s="221"/>
      <c r="AMF50" s="221"/>
      <c r="AMG50" s="221"/>
      <c r="AMH50" s="221"/>
      <c r="AMI50" s="221"/>
      <c r="AMJ50" s="221"/>
      <c r="AMK50" s="221"/>
      <c r="AML50" s="221"/>
      <c r="AMM50" s="221"/>
      <c r="AMN50" s="221"/>
      <c r="AMO50" s="221"/>
      <c r="AMP50" s="221"/>
      <c r="AMQ50" s="221"/>
      <c r="AMR50" s="221"/>
      <c r="AMS50" s="221"/>
      <c r="AMT50" s="221"/>
      <c r="AMU50" s="221"/>
      <c r="AMV50" s="221"/>
      <c r="AMW50" s="221"/>
      <c r="AMX50" s="221"/>
      <c r="AMY50" s="221"/>
      <c r="AMZ50" s="221"/>
      <c r="ANA50" s="221"/>
      <c r="ANB50" s="221"/>
      <c r="ANC50" s="221"/>
      <c r="AND50" s="221"/>
      <c r="ANE50" s="221"/>
      <c r="ANF50" s="221"/>
      <c r="ANG50" s="221"/>
      <c r="ANH50" s="221"/>
      <c r="ANI50" s="221"/>
      <c r="ANJ50" s="221"/>
      <c r="ANK50" s="221"/>
      <c r="ANL50" s="221"/>
      <c r="ANM50" s="221"/>
      <c r="ANN50" s="221"/>
      <c r="ANO50" s="221"/>
      <c r="ANP50" s="221"/>
      <c r="ANQ50" s="221"/>
      <c r="ANR50" s="221"/>
      <c r="ANS50" s="221"/>
      <c r="ANT50" s="221"/>
      <c r="ANU50" s="221"/>
      <c r="ANV50" s="221"/>
      <c r="ANW50" s="221"/>
      <c r="ANX50" s="221"/>
      <c r="ANY50" s="221"/>
      <c r="ANZ50" s="221"/>
      <c r="AOA50" s="221"/>
      <c r="AOB50" s="221"/>
      <c r="AOC50" s="221"/>
      <c r="AOD50" s="221"/>
      <c r="AOE50" s="221"/>
      <c r="AOF50" s="221"/>
      <c r="AOG50" s="221"/>
      <c r="AOH50" s="221"/>
      <c r="AOI50" s="221"/>
      <c r="AOJ50" s="221"/>
      <c r="AOK50" s="221"/>
      <c r="AOL50" s="221"/>
      <c r="AOM50" s="221"/>
      <c r="AON50" s="221"/>
      <c r="AOO50" s="221"/>
      <c r="AOP50" s="221"/>
      <c r="AOQ50" s="221"/>
      <c r="AOR50" s="221"/>
      <c r="AOS50" s="221"/>
      <c r="AOT50" s="221"/>
      <c r="AOU50" s="221"/>
      <c r="AOV50" s="221"/>
      <c r="AOW50" s="221"/>
      <c r="AOX50" s="221"/>
      <c r="AOY50" s="221"/>
      <c r="AOZ50" s="221"/>
      <c r="APA50" s="221"/>
      <c r="APB50" s="221"/>
      <c r="APC50" s="221"/>
      <c r="APD50" s="221"/>
      <c r="APE50" s="221"/>
      <c r="APF50" s="221"/>
      <c r="APG50" s="221"/>
      <c r="APH50" s="221"/>
      <c r="API50" s="221"/>
      <c r="APJ50" s="221"/>
      <c r="APK50" s="221"/>
      <c r="APL50" s="221"/>
      <c r="APM50" s="221"/>
      <c r="APN50" s="221"/>
      <c r="APO50" s="221"/>
      <c r="APP50" s="221"/>
      <c r="APQ50" s="221"/>
      <c r="APR50" s="221"/>
      <c r="APS50" s="221"/>
      <c r="APT50" s="221"/>
      <c r="APU50" s="221"/>
      <c r="APV50" s="221"/>
      <c r="APW50" s="221"/>
      <c r="APX50" s="221"/>
      <c r="APY50" s="221"/>
      <c r="APZ50" s="221"/>
      <c r="AQA50" s="221"/>
      <c r="AQB50" s="221"/>
      <c r="AQC50" s="221"/>
      <c r="AQD50" s="221"/>
      <c r="AQE50" s="221"/>
      <c r="AQF50" s="221"/>
      <c r="AQG50" s="221"/>
      <c r="AQH50" s="221"/>
      <c r="AQI50" s="221"/>
      <c r="AQJ50" s="221"/>
      <c r="AQK50" s="221"/>
      <c r="AQL50" s="221"/>
      <c r="AQM50" s="221"/>
      <c r="AQN50" s="221"/>
      <c r="AQO50" s="221"/>
      <c r="AQP50" s="221"/>
      <c r="AQQ50" s="221"/>
      <c r="AQR50" s="221"/>
      <c r="AQS50" s="221"/>
      <c r="AQT50" s="221"/>
      <c r="AQU50" s="221"/>
      <c r="AQV50" s="221"/>
      <c r="AQW50" s="221"/>
      <c r="AQX50" s="221"/>
      <c r="AQY50" s="221"/>
      <c r="AQZ50" s="221"/>
      <c r="ARA50" s="221"/>
      <c r="ARB50" s="221"/>
      <c r="ARC50" s="221"/>
      <c r="ARD50" s="221"/>
      <c r="ARE50" s="221"/>
      <c r="ARF50" s="221"/>
      <c r="ARG50" s="221"/>
      <c r="ARH50" s="221"/>
      <c r="ARI50" s="221"/>
      <c r="ARJ50" s="221"/>
      <c r="ARK50" s="221"/>
      <c r="ARL50" s="221"/>
      <c r="ARM50" s="221"/>
      <c r="ARN50" s="221"/>
      <c r="ARO50" s="221"/>
      <c r="ARP50" s="221"/>
      <c r="ARQ50" s="221"/>
      <c r="ARR50" s="221"/>
      <c r="ARS50" s="221"/>
      <c r="ART50" s="221"/>
      <c r="ARU50" s="221"/>
      <c r="ARV50" s="221"/>
      <c r="ARW50" s="221"/>
      <c r="ARX50" s="221"/>
      <c r="ARY50" s="221"/>
      <c r="ARZ50" s="221"/>
      <c r="ASA50" s="221"/>
      <c r="ASB50" s="221"/>
      <c r="ASC50" s="221"/>
      <c r="ASD50" s="221"/>
      <c r="ASE50" s="221"/>
      <c r="ASF50" s="221"/>
      <c r="ASG50" s="221"/>
      <c r="ASH50" s="221"/>
      <c r="ASI50" s="221"/>
      <c r="ASJ50" s="221"/>
      <c r="ASK50" s="221"/>
      <c r="ASL50" s="221"/>
      <c r="ASM50" s="221"/>
      <c r="ASN50" s="221"/>
      <c r="ASO50" s="221"/>
      <c r="ASP50" s="221"/>
      <c r="ASQ50" s="221"/>
      <c r="ASR50" s="221"/>
      <c r="ASS50" s="221"/>
      <c r="AST50" s="221"/>
      <c r="ASU50" s="221"/>
      <c r="ASV50" s="221"/>
      <c r="ASW50" s="221"/>
      <c r="ASX50" s="221"/>
      <c r="ASY50" s="221"/>
      <c r="ASZ50" s="221"/>
      <c r="ATA50" s="221"/>
      <c r="ATB50" s="221"/>
      <c r="ATC50" s="221"/>
      <c r="ATD50" s="221"/>
      <c r="ATE50" s="221"/>
      <c r="ATF50" s="221"/>
      <c r="ATG50" s="221"/>
      <c r="ATH50" s="221"/>
      <c r="ATI50" s="221"/>
      <c r="ATJ50" s="221"/>
      <c r="ATK50" s="221"/>
      <c r="ATL50" s="221"/>
      <c r="ATM50" s="221"/>
      <c r="ATN50" s="221"/>
      <c r="ATO50" s="221"/>
      <c r="ATP50" s="221"/>
      <c r="ATQ50" s="221"/>
      <c r="ATR50" s="221"/>
      <c r="ATS50" s="221"/>
      <c r="ATT50" s="221"/>
      <c r="ATU50" s="221"/>
      <c r="ATV50" s="221"/>
      <c r="ATW50" s="221"/>
      <c r="ATX50" s="221"/>
      <c r="ATY50" s="221"/>
      <c r="ATZ50" s="221"/>
      <c r="AUA50" s="221"/>
      <c r="AUB50" s="221"/>
      <c r="AUC50" s="221"/>
      <c r="AUD50" s="221"/>
      <c r="AUE50" s="221"/>
      <c r="AUF50" s="221"/>
      <c r="AUG50" s="221"/>
      <c r="AUH50" s="221"/>
      <c r="AUI50" s="221"/>
      <c r="AUJ50" s="221"/>
      <c r="AUK50" s="221"/>
      <c r="AUL50" s="221"/>
      <c r="AUM50" s="221"/>
      <c r="AUN50" s="221"/>
      <c r="AUO50" s="221"/>
      <c r="AUP50" s="221"/>
      <c r="AUQ50" s="221"/>
      <c r="AUR50" s="221"/>
      <c r="AUS50" s="221"/>
      <c r="AUT50" s="221"/>
      <c r="AUU50" s="221"/>
      <c r="AUV50" s="221"/>
      <c r="AUW50" s="221"/>
      <c r="AUX50" s="221"/>
      <c r="AUY50" s="221"/>
      <c r="AUZ50" s="221"/>
      <c r="AVA50" s="221"/>
      <c r="AVB50" s="221"/>
      <c r="AVC50" s="221"/>
      <c r="AVD50" s="221"/>
      <c r="AVE50" s="221"/>
      <c r="AVF50" s="221"/>
      <c r="AVG50" s="221"/>
      <c r="AVH50" s="221"/>
      <c r="AVI50" s="221"/>
      <c r="AVJ50" s="221"/>
      <c r="AVK50" s="221"/>
      <c r="AVL50" s="221"/>
      <c r="AVM50" s="221"/>
      <c r="AVN50" s="221"/>
      <c r="AVO50" s="221"/>
      <c r="AVP50" s="221"/>
      <c r="AVQ50" s="221"/>
      <c r="AVR50" s="221"/>
      <c r="AVS50" s="221"/>
      <c r="AVT50" s="221"/>
      <c r="AVU50" s="221"/>
      <c r="AVV50" s="221"/>
      <c r="AVW50" s="221"/>
      <c r="AVX50" s="221"/>
      <c r="AVY50" s="221"/>
      <c r="AVZ50" s="221"/>
      <c r="AWA50" s="221"/>
      <c r="AWB50" s="221"/>
      <c r="AWC50" s="221"/>
      <c r="AWD50" s="221"/>
      <c r="AWE50" s="221"/>
      <c r="AWF50" s="221"/>
      <c r="AWG50" s="221"/>
      <c r="AWH50" s="221"/>
      <c r="AWI50" s="221"/>
      <c r="AWJ50" s="221"/>
      <c r="AWK50" s="221"/>
      <c r="AWL50" s="221"/>
      <c r="AWM50" s="221"/>
      <c r="AWN50" s="221"/>
      <c r="AWO50" s="221"/>
      <c r="AWP50" s="221"/>
      <c r="AWQ50" s="221"/>
      <c r="AWR50" s="221"/>
      <c r="AWS50" s="221"/>
      <c r="AWT50" s="221"/>
      <c r="AWU50" s="221"/>
      <c r="AWV50" s="221"/>
      <c r="AWW50" s="221"/>
      <c r="AWX50" s="221"/>
      <c r="AWY50" s="221"/>
      <c r="AWZ50" s="221"/>
      <c r="AXA50" s="221"/>
      <c r="AXB50" s="221"/>
      <c r="AXC50" s="221"/>
      <c r="AXD50" s="221"/>
      <c r="AXE50" s="221"/>
      <c r="AXF50" s="221"/>
      <c r="AXG50" s="221"/>
      <c r="AXH50" s="221"/>
      <c r="AXI50" s="221"/>
      <c r="AXJ50" s="221"/>
      <c r="AXK50" s="221"/>
      <c r="AXL50" s="221"/>
      <c r="AXM50" s="221"/>
      <c r="AXN50" s="221"/>
      <c r="AXO50" s="221"/>
      <c r="AXP50" s="221"/>
      <c r="AXQ50" s="221"/>
      <c r="AXR50" s="221"/>
      <c r="AXS50" s="221"/>
      <c r="AXT50" s="221"/>
      <c r="AXU50" s="221"/>
      <c r="AXV50" s="221"/>
      <c r="AXW50" s="221"/>
      <c r="AXX50" s="221"/>
      <c r="AXY50" s="221"/>
      <c r="AXZ50" s="221"/>
      <c r="AYA50" s="221"/>
      <c r="AYB50" s="221"/>
      <c r="AYC50" s="221"/>
      <c r="AYD50" s="221"/>
      <c r="AYE50" s="221"/>
      <c r="AYF50" s="221"/>
      <c r="AYG50" s="221"/>
      <c r="AYH50" s="221"/>
      <c r="AYI50" s="221"/>
      <c r="AYJ50" s="221"/>
      <c r="AYK50" s="221"/>
      <c r="AYL50" s="221"/>
      <c r="AYM50" s="221"/>
      <c r="AYN50" s="221"/>
      <c r="AYO50" s="221"/>
      <c r="AYP50" s="221"/>
      <c r="AYQ50" s="221"/>
      <c r="AYR50" s="221"/>
      <c r="AYS50" s="221"/>
      <c r="AYT50" s="221"/>
      <c r="AYU50" s="221"/>
      <c r="AYV50" s="221"/>
      <c r="AYW50" s="221"/>
      <c r="AYX50" s="221"/>
      <c r="AYY50" s="221"/>
      <c r="AYZ50" s="221"/>
      <c r="AZA50" s="221"/>
      <c r="AZB50" s="221"/>
      <c r="AZC50" s="221"/>
      <c r="AZD50" s="221"/>
      <c r="AZE50" s="221"/>
      <c r="AZF50" s="221"/>
      <c r="AZG50" s="221"/>
      <c r="AZH50" s="221"/>
      <c r="AZI50" s="221"/>
      <c r="AZJ50" s="221"/>
      <c r="AZK50" s="221"/>
      <c r="AZL50" s="221"/>
      <c r="AZM50" s="221"/>
      <c r="AZN50" s="221"/>
      <c r="AZO50" s="221"/>
      <c r="AZP50" s="221"/>
      <c r="AZQ50" s="221"/>
      <c r="AZR50" s="221"/>
      <c r="AZS50" s="221"/>
      <c r="AZT50" s="221"/>
      <c r="AZU50" s="221"/>
      <c r="AZV50" s="221"/>
      <c r="AZW50" s="221"/>
      <c r="AZX50" s="221"/>
      <c r="AZY50" s="221"/>
      <c r="AZZ50" s="221"/>
      <c r="BAA50" s="221"/>
      <c r="BAB50" s="221"/>
      <c r="BAC50" s="221"/>
      <c r="BAD50" s="221"/>
      <c r="BAE50" s="221"/>
      <c r="BAF50" s="221"/>
      <c r="BAG50" s="221"/>
      <c r="BAH50" s="221"/>
      <c r="BAI50" s="221"/>
      <c r="BAJ50" s="221"/>
      <c r="BAK50" s="221"/>
      <c r="BAL50" s="221"/>
      <c r="BAM50" s="221"/>
      <c r="BAN50" s="221"/>
      <c r="BAO50" s="221"/>
      <c r="BAP50" s="221"/>
      <c r="BAQ50" s="221"/>
      <c r="BAR50" s="221"/>
      <c r="BAS50" s="221"/>
      <c r="BAT50" s="221"/>
      <c r="BAU50" s="221"/>
      <c r="BAV50" s="221"/>
      <c r="BAW50" s="221"/>
      <c r="BAX50" s="221"/>
      <c r="BAY50" s="221"/>
      <c r="BAZ50" s="221"/>
      <c r="BBA50" s="221"/>
      <c r="BBB50" s="221"/>
      <c r="BBC50" s="221"/>
      <c r="BBD50" s="221"/>
      <c r="BBE50" s="221"/>
      <c r="BBF50" s="221"/>
      <c r="BBG50" s="221"/>
      <c r="BBH50" s="221"/>
      <c r="BBI50" s="221"/>
      <c r="BBJ50" s="221"/>
      <c r="BBK50" s="221"/>
      <c r="BBL50" s="221"/>
      <c r="BBM50" s="221"/>
      <c r="BBN50" s="221"/>
      <c r="BBO50" s="221"/>
      <c r="BBP50" s="221"/>
      <c r="BBQ50" s="221"/>
      <c r="BBR50" s="221"/>
      <c r="BBS50" s="221"/>
      <c r="BBT50" s="221"/>
      <c r="BBU50" s="221"/>
      <c r="BBV50" s="221"/>
      <c r="BBW50" s="221"/>
      <c r="BBX50" s="221"/>
      <c r="BBY50" s="221"/>
      <c r="BBZ50" s="221"/>
      <c r="BCA50" s="221"/>
      <c r="BCB50" s="221"/>
      <c r="BCC50" s="221"/>
      <c r="BCD50" s="221"/>
      <c r="BCE50" s="221"/>
      <c r="BCF50" s="221"/>
      <c r="BCG50" s="221"/>
      <c r="BCH50" s="221"/>
      <c r="BCI50" s="221"/>
      <c r="BCJ50" s="221"/>
      <c r="BCK50" s="221"/>
      <c r="BCL50" s="221"/>
      <c r="BCM50" s="221"/>
      <c r="BCN50" s="221"/>
      <c r="BCO50" s="221"/>
      <c r="BCP50" s="221"/>
      <c r="BCQ50" s="221"/>
      <c r="BCR50" s="221"/>
      <c r="BCS50" s="221"/>
      <c r="BCT50" s="221"/>
      <c r="BCU50" s="221"/>
      <c r="BCV50" s="221"/>
      <c r="BCW50" s="221"/>
      <c r="BCX50" s="221"/>
      <c r="BCY50" s="221"/>
      <c r="BCZ50" s="221"/>
      <c r="BDA50" s="221"/>
      <c r="BDB50" s="221"/>
      <c r="BDC50" s="221"/>
      <c r="BDD50" s="221"/>
      <c r="BDE50" s="221"/>
      <c r="BDF50" s="221"/>
      <c r="BDG50" s="221"/>
      <c r="BDH50" s="221"/>
      <c r="BDI50" s="221"/>
      <c r="BDJ50" s="221"/>
      <c r="BDK50" s="221"/>
      <c r="BDL50" s="221"/>
      <c r="BDM50" s="221"/>
      <c r="BDN50" s="221"/>
      <c r="BDO50" s="221"/>
      <c r="BDP50" s="221"/>
      <c r="BDQ50" s="221"/>
      <c r="BDR50" s="221"/>
      <c r="BDS50" s="221"/>
      <c r="BDT50" s="221"/>
      <c r="BDU50" s="221"/>
      <c r="BDV50" s="221"/>
      <c r="BDW50" s="221"/>
      <c r="BDX50" s="221"/>
      <c r="BDY50" s="221"/>
      <c r="BDZ50" s="221"/>
      <c r="BEA50" s="221"/>
      <c r="BEB50" s="221"/>
      <c r="BEC50" s="221"/>
      <c r="BED50" s="221"/>
      <c r="BEE50" s="221"/>
      <c r="BEF50" s="221"/>
      <c r="BEG50" s="221"/>
      <c r="BEH50" s="221"/>
      <c r="BEI50" s="221"/>
      <c r="BEJ50" s="221"/>
      <c r="BEK50" s="221"/>
      <c r="BEL50" s="221"/>
      <c r="BEM50" s="221"/>
      <c r="BEN50" s="221"/>
      <c r="BEO50" s="221"/>
      <c r="BEP50" s="221"/>
      <c r="BEQ50" s="221"/>
      <c r="BER50" s="221"/>
      <c r="BES50" s="221"/>
      <c r="BET50" s="221"/>
      <c r="BEU50" s="221"/>
      <c r="BEV50" s="221"/>
      <c r="BEW50" s="221"/>
      <c r="BEX50" s="221"/>
      <c r="BEY50" s="221"/>
      <c r="BEZ50" s="221"/>
      <c r="BFA50" s="221"/>
      <c r="BFB50" s="221"/>
      <c r="BFC50" s="221"/>
      <c r="BFD50" s="221"/>
      <c r="BFE50" s="221"/>
      <c r="BFF50" s="221"/>
      <c r="BFG50" s="221"/>
      <c r="BFH50" s="221"/>
      <c r="BFI50" s="221"/>
      <c r="BFJ50" s="221"/>
      <c r="BFK50" s="221"/>
      <c r="BFL50" s="221"/>
      <c r="BFM50" s="221"/>
      <c r="BFN50" s="221"/>
      <c r="BFO50" s="221"/>
      <c r="BFP50" s="221"/>
      <c r="BFQ50" s="221"/>
      <c r="BFR50" s="221"/>
      <c r="BFS50" s="221"/>
      <c r="BFT50" s="221"/>
      <c r="BFU50" s="221"/>
      <c r="BFV50" s="221"/>
      <c r="BFW50" s="221"/>
      <c r="BFX50" s="221"/>
      <c r="BFY50" s="221"/>
      <c r="BFZ50" s="221"/>
      <c r="BGA50" s="221"/>
      <c r="BGB50" s="221"/>
      <c r="BGC50" s="221"/>
      <c r="BGD50" s="221"/>
      <c r="BGE50" s="221"/>
      <c r="BGF50" s="221"/>
      <c r="BGG50" s="221"/>
      <c r="BGH50" s="221"/>
      <c r="BGI50" s="221"/>
      <c r="BGJ50" s="221"/>
      <c r="BGK50" s="221"/>
      <c r="BGL50" s="221"/>
      <c r="BGM50" s="221"/>
      <c r="BGN50" s="221"/>
      <c r="BGO50" s="221"/>
      <c r="BGP50" s="221"/>
      <c r="BGQ50" s="221"/>
      <c r="BGR50" s="221"/>
      <c r="BGS50" s="221"/>
      <c r="BGT50" s="221"/>
      <c r="BGU50" s="221"/>
      <c r="BGV50" s="221"/>
      <c r="BGW50" s="221"/>
      <c r="BGX50" s="221"/>
      <c r="BGY50" s="221"/>
      <c r="BGZ50" s="221"/>
      <c r="BHA50" s="221"/>
      <c r="BHB50" s="221"/>
      <c r="BHC50" s="221"/>
      <c r="BHD50" s="221"/>
      <c r="BHE50" s="221"/>
      <c r="BHF50" s="221"/>
      <c r="BHG50" s="221"/>
      <c r="BHH50" s="221"/>
      <c r="BHI50" s="221"/>
      <c r="BHJ50" s="221"/>
      <c r="BHK50" s="221"/>
      <c r="BHL50" s="221"/>
      <c r="BHM50" s="221"/>
      <c r="BHN50" s="221"/>
      <c r="BHO50" s="221"/>
      <c r="BHP50" s="221"/>
      <c r="BHQ50" s="221"/>
      <c r="BHR50" s="221"/>
      <c r="BHS50" s="221"/>
      <c r="BHT50" s="221"/>
      <c r="BHU50" s="221"/>
      <c r="BHV50" s="221"/>
      <c r="BHW50" s="221"/>
      <c r="BHX50" s="221"/>
      <c r="BHY50" s="221"/>
      <c r="BHZ50" s="221"/>
      <c r="BIA50" s="221"/>
      <c r="BIB50" s="221"/>
      <c r="BIC50" s="221"/>
      <c r="BID50" s="221"/>
      <c r="BIE50" s="221"/>
      <c r="BIF50" s="221"/>
      <c r="BIG50" s="221"/>
      <c r="BIH50" s="221"/>
      <c r="BII50" s="221"/>
      <c r="BIJ50" s="221"/>
      <c r="BIK50" s="221"/>
      <c r="BIL50" s="221"/>
      <c r="BIM50" s="221"/>
      <c r="BIN50" s="221"/>
      <c r="BIO50" s="221"/>
      <c r="BIP50" s="221"/>
      <c r="BIQ50" s="221"/>
      <c r="BIR50" s="221"/>
      <c r="BIS50" s="221"/>
      <c r="BIT50" s="221"/>
      <c r="BIU50" s="221"/>
      <c r="BIV50" s="221"/>
      <c r="BIW50" s="221"/>
      <c r="BIX50" s="221"/>
      <c r="BIY50" s="221"/>
      <c r="BIZ50" s="221"/>
      <c r="BJA50" s="221"/>
      <c r="BJB50" s="221"/>
      <c r="BJC50" s="221"/>
      <c r="BJD50" s="221"/>
      <c r="BJE50" s="221"/>
      <c r="BJF50" s="221"/>
      <c r="BJG50" s="221"/>
      <c r="BJH50" s="221"/>
      <c r="BJI50" s="221"/>
      <c r="BJJ50" s="221"/>
      <c r="BJK50" s="221"/>
      <c r="BJL50" s="221"/>
      <c r="BJM50" s="221"/>
      <c r="BJN50" s="221"/>
      <c r="BJO50" s="221"/>
      <c r="BJP50" s="221"/>
      <c r="BJQ50" s="221"/>
      <c r="BJR50" s="221"/>
      <c r="BJS50" s="221"/>
      <c r="BJT50" s="221"/>
      <c r="BJU50" s="221"/>
      <c r="BJV50" s="221"/>
      <c r="BJW50" s="221"/>
      <c r="BJX50" s="221"/>
    </row>
    <row r="51" spans="1:1636" s="221" customFormat="1" ht="21.9" customHeight="1" x14ac:dyDescent="0.25">
      <c r="A51" s="245">
        <f t="shared" si="2"/>
        <v>29</v>
      </c>
      <c r="B51" s="294">
        <v>3949127</v>
      </c>
      <c r="C51" s="264" t="s">
        <v>314</v>
      </c>
      <c r="D51" s="262">
        <v>145</v>
      </c>
      <c r="E51" s="263" t="s">
        <v>11</v>
      </c>
      <c r="F51" s="239">
        <v>8000000</v>
      </c>
      <c r="G51" s="239">
        <v>8000000</v>
      </c>
      <c r="H51" s="239">
        <v>8000000</v>
      </c>
      <c r="I51" s="239">
        <v>8000000</v>
      </c>
      <c r="J51" s="239">
        <v>8000000</v>
      </c>
      <c r="K51" s="239">
        <v>8000000</v>
      </c>
      <c r="L51" s="239">
        <v>8000000</v>
      </c>
      <c r="M51" s="239">
        <v>8000000</v>
      </c>
      <c r="N51" s="239">
        <v>8000000</v>
      </c>
      <c r="O51" s="239">
        <v>8000000</v>
      </c>
      <c r="P51" s="239">
        <v>8000000</v>
      </c>
      <c r="Q51" s="239">
        <v>8000000</v>
      </c>
      <c r="R51" s="239">
        <f t="shared" si="1"/>
        <v>96000000</v>
      </c>
      <c r="S51" s="241" cm="1">
        <f t="array" ref="S51">SUM((F51:Q51)/12)</f>
        <v>8000000.0000000009</v>
      </c>
      <c r="T51" s="244">
        <f>+R51</f>
        <v>96000000</v>
      </c>
      <c r="U51" s="237"/>
      <c r="V51" s="219"/>
      <c r="W51" s="219"/>
      <c r="X51" s="219"/>
      <c r="Y51" s="219"/>
      <c r="Z51" s="219"/>
      <c r="AA51" s="219"/>
      <c r="AB51" s="219"/>
      <c r="AC51" s="219"/>
      <c r="AD51" s="219"/>
      <c r="AE51" s="219"/>
      <c r="AF51" s="219"/>
      <c r="AG51" s="219"/>
      <c r="AH51" s="219"/>
      <c r="AI51" s="219"/>
      <c r="AJ51" s="219"/>
      <c r="AK51" s="219"/>
      <c r="AL51" s="219"/>
      <c r="AM51" s="219"/>
      <c r="AN51" s="219"/>
      <c r="AO51" s="219"/>
      <c r="AP51" s="219"/>
      <c r="AQ51" s="219"/>
      <c r="AR51" s="219"/>
      <c r="AS51" s="219"/>
      <c r="AT51" s="219"/>
      <c r="AU51" s="219"/>
      <c r="AV51" s="219"/>
      <c r="AW51" s="219"/>
      <c r="AX51" s="219"/>
      <c r="AY51" s="219"/>
      <c r="AZ51" s="219"/>
      <c r="BA51" s="219"/>
      <c r="BB51" s="219"/>
      <c r="BC51" s="219"/>
      <c r="BD51" s="219"/>
      <c r="BE51" s="219"/>
      <c r="BF51" s="219"/>
      <c r="BG51" s="219"/>
      <c r="BH51" s="219"/>
      <c r="BI51" s="219"/>
      <c r="BJ51" s="219"/>
      <c r="BK51" s="219"/>
      <c r="BL51" s="219"/>
      <c r="BM51" s="219"/>
      <c r="BN51" s="219"/>
      <c r="BO51" s="219"/>
      <c r="BP51" s="219"/>
      <c r="BQ51" s="219"/>
      <c r="BR51" s="219"/>
      <c r="BS51" s="219"/>
      <c r="BT51" s="219"/>
      <c r="BU51" s="219"/>
      <c r="BV51" s="219"/>
      <c r="BW51" s="219"/>
      <c r="BX51" s="219"/>
      <c r="BY51" s="219"/>
      <c r="BZ51" s="219"/>
      <c r="CA51" s="219"/>
      <c r="CB51" s="219"/>
      <c r="CC51" s="219"/>
      <c r="CD51" s="219"/>
      <c r="CE51" s="219"/>
      <c r="CF51" s="219"/>
      <c r="CG51" s="219"/>
      <c r="CH51" s="219"/>
      <c r="CI51" s="219"/>
      <c r="CJ51" s="219"/>
      <c r="CK51" s="219"/>
      <c r="CL51" s="219"/>
      <c r="CM51" s="219"/>
      <c r="CN51" s="219"/>
      <c r="CO51" s="219"/>
      <c r="CP51" s="219"/>
      <c r="CQ51" s="219"/>
      <c r="CR51" s="219"/>
      <c r="CS51" s="219"/>
      <c r="CT51" s="219"/>
      <c r="CU51" s="219"/>
      <c r="CV51" s="219"/>
      <c r="CW51" s="219"/>
      <c r="CX51" s="219"/>
      <c r="CY51" s="219"/>
      <c r="CZ51" s="219"/>
      <c r="DA51" s="219"/>
      <c r="DB51" s="219"/>
      <c r="DC51" s="219"/>
      <c r="DD51" s="219"/>
      <c r="DE51" s="219"/>
      <c r="DF51" s="219"/>
      <c r="DG51" s="219"/>
      <c r="DH51" s="219"/>
      <c r="DI51" s="219"/>
      <c r="DJ51" s="219"/>
      <c r="DK51" s="219"/>
      <c r="DL51" s="219"/>
      <c r="DM51" s="219"/>
      <c r="DN51" s="219"/>
      <c r="DO51" s="219"/>
      <c r="DP51" s="219"/>
      <c r="DQ51" s="219"/>
      <c r="DR51" s="219"/>
      <c r="DS51" s="219"/>
      <c r="DT51" s="219"/>
      <c r="DU51" s="219"/>
      <c r="DV51" s="219"/>
      <c r="DW51" s="219"/>
      <c r="DX51" s="219"/>
      <c r="DY51" s="219"/>
      <c r="DZ51" s="219"/>
      <c r="EA51" s="219"/>
      <c r="EB51" s="219"/>
      <c r="EC51" s="219"/>
      <c r="ED51" s="219"/>
      <c r="EE51" s="219"/>
      <c r="EF51" s="219"/>
      <c r="EG51" s="219"/>
      <c r="EH51" s="219"/>
      <c r="EI51" s="219"/>
      <c r="EJ51" s="219"/>
      <c r="EK51" s="219"/>
      <c r="EL51" s="219"/>
      <c r="EM51" s="219"/>
      <c r="EN51" s="219"/>
      <c r="EO51" s="219"/>
      <c r="EP51" s="219"/>
      <c r="EQ51" s="219"/>
      <c r="ER51" s="219"/>
      <c r="ES51" s="219"/>
      <c r="ET51" s="219"/>
      <c r="EU51" s="219"/>
      <c r="EV51" s="219"/>
      <c r="EW51" s="219"/>
      <c r="EX51" s="219"/>
      <c r="EY51" s="219"/>
      <c r="EZ51" s="219"/>
      <c r="FA51" s="219"/>
      <c r="FB51" s="219"/>
      <c r="FC51" s="219"/>
      <c r="FD51" s="219"/>
      <c r="FE51" s="219"/>
      <c r="FF51" s="219"/>
      <c r="FG51" s="219"/>
      <c r="FH51" s="219"/>
      <c r="FI51" s="219"/>
      <c r="FJ51" s="219"/>
      <c r="FK51" s="219"/>
      <c r="FL51" s="219"/>
      <c r="FM51" s="219"/>
      <c r="FN51" s="219"/>
      <c r="FO51" s="219"/>
      <c r="FP51" s="219"/>
      <c r="FQ51" s="219"/>
      <c r="FR51" s="219"/>
      <c r="FS51" s="219"/>
      <c r="FT51" s="219"/>
      <c r="FU51" s="219"/>
      <c r="FV51" s="219"/>
      <c r="FW51" s="219"/>
      <c r="FX51" s="219"/>
      <c r="FY51" s="219"/>
      <c r="FZ51" s="219"/>
      <c r="GA51" s="219"/>
      <c r="GB51" s="219"/>
      <c r="GC51" s="219"/>
      <c r="GD51" s="219"/>
      <c r="GE51" s="219"/>
      <c r="GF51" s="219"/>
      <c r="GG51" s="219"/>
      <c r="GH51" s="219"/>
      <c r="GI51" s="219"/>
      <c r="GJ51" s="219"/>
      <c r="GK51" s="219"/>
      <c r="GL51" s="219"/>
      <c r="GM51" s="219"/>
      <c r="GN51" s="219"/>
      <c r="GO51" s="219"/>
      <c r="GP51" s="219"/>
      <c r="GQ51" s="219"/>
      <c r="GR51" s="219"/>
      <c r="GS51" s="219"/>
      <c r="GT51" s="219"/>
      <c r="GU51" s="219"/>
      <c r="GV51" s="219"/>
      <c r="GW51" s="219"/>
      <c r="GX51" s="219"/>
      <c r="GY51" s="219"/>
      <c r="GZ51" s="219"/>
      <c r="HA51" s="219"/>
      <c r="HB51" s="219"/>
      <c r="HC51" s="219"/>
      <c r="HD51" s="219"/>
      <c r="HE51" s="219"/>
      <c r="HF51" s="219"/>
      <c r="HG51" s="219"/>
      <c r="HH51" s="219"/>
      <c r="HI51" s="219"/>
      <c r="HJ51" s="219"/>
      <c r="HK51" s="219"/>
      <c r="HL51" s="219"/>
      <c r="HM51" s="219"/>
      <c r="HN51" s="219"/>
      <c r="HO51" s="219"/>
      <c r="HP51" s="219"/>
      <c r="HQ51" s="219"/>
      <c r="HR51" s="219"/>
      <c r="HS51" s="219"/>
      <c r="HT51" s="219"/>
      <c r="HU51" s="219"/>
      <c r="HV51" s="219"/>
      <c r="HW51" s="219"/>
      <c r="HX51" s="219"/>
      <c r="HY51" s="219"/>
      <c r="HZ51" s="219"/>
      <c r="IA51" s="219"/>
      <c r="IB51" s="219"/>
    </row>
    <row r="52" spans="1:1636" s="221" customFormat="1" ht="21.9" customHeight="1" x14ac:dyDescent="0.25">
      <c r="A52" s="245">
        <f t="shared" si="2"/>
        <v>30</v>
      </c>
      <c r="B52" s="294">
        <v>1485543</v>
      </c>
      <c r="C52" s="246" t="s">
        <v>315</v>
      </c>
      <c r="D52" s="262">
        <v>145</v>
      </c>
      <c r="E52" s="263" t="s">
        <v>11</v>
      </c>
      <c r="F52" s="239">
        <v>6000000</v>
      </c>
      <c r="G52" s="239">
        <v>6000000</v>
      </c>
      <c r="H52" s="239">
        <v>6000000</v>
      </c>
      <c r="I52" s="239">
        <v>6000000</v>
      </c>
      <c r="J52" s="239">
        <v>6000000</v>
      </c>
      <c r="K52" s="239">
        <v>6000000</v>
      </c>
      <c r="L52" s="239">
        <v>6000000</v>
      </c>
      <c r="M52" s="239">
        <v>6000000</v>
      </c>
      <c r="N52" s="239">
        <v>6000000</v>
      </c>
      <c r="O52" s="239">
        <v>6000000</v>
      </c>
      <c r="P52" s="239">
        <v>6000000</v>
      </c>
      <c r="Q52" s="239">
        <v>6000000</v>
      </c>
      <c r="R52" s="239">
        <f t="shared" si="1"/>
        <v>72000000</v>
      </c>
      <c r="S52" s="241" cm="1">
        <f t="array" ref="S52">SUM((F52:Q52)/12)</f>
        <v>6000000</v>
      </c>
      <c r="T52" s="252">
        <v>72000000</v>
      </c>
      <c r="U52" s="237"/>
      <c r="V52" s="219"/>
      <c r="W52" s="219"/>
      <c r="X52" s="219"/>
      <c r="Y52" s="219"/>
      <c r="Z52" s="219"/>
      <c r="AA52" s="219"/>
      <c r="AB52" s="219"/>
      <c r="AC52" s="219"/>
      <c r="AD52" s="219"/>
      <c r="AE52" s="219"/>
      <c r="AF52" s="219"/>
      <c r="AG52" s="219"/>
      <c r="AH52" s="219"/>
      <c r="AI52" s="219"/>
      <c r="AJ52" s="219"/>
      <c r="AK52" s="219"/>
      <c r="AL52" s="219"/>
      <c r="AM52" s="219"/>
      <c r="AN52" s="219"/>
      <c r="AO52" s="219"/>
      <c r="AP52" s="219"/>
      <c r="AQ52" s="219"/>
      <c r="AR52" s="219"/>
      <c r="AS52" s="219"/>
      <c r="AT52" s="219"/>
      <c r="AU52" s="219"/>
      <c r="AV52" s="219"/>
      <c r="AW52" s="219"/>
      <c r="AX52" s="219"/>
      <c r="AY52" s="219"/>
      <c r="AZ52" s="219"/>
      <c r="BA52" s="219"/>
      <c r="BB52" s="219"/>
      <c r="BC52" s="219"/>
      <c r="BD52" s="219"/>
      <c r="BE52" s="219"/>
      <c r="BF52" s="219"/>
      <c r="BG52" s="219"/>
      <c r="BH52" s="219"/>
      <c r="BI52" s="219"/>
      <c r="BJ52" s="219"/>
      <c r="BK52" s="219"/>
      <c r="BL52" s="219"/>
      <c r="BM52" s="219"/>
      <c r="BN52" s="219"/>
      <c r="BO52" s="219"/>
      <c r="BP52" s="219"/>
      <c r="BQ52" s="219"/>
      <c r="BR52" s="219"/>
      <c r="BS52" s="219"/>
      <c r="BT52" s="219"/>
      <c r="BU52" s="219"/>
      <c r="BV52" s="219"/>
      <c r="BW52" s="219"/>
      <c r="BX52" s="219"/>
      <c r="BY52" s="219"/>
      <c r="BZ52" s="219"/>
      <c r="CA52" s="219"/>
      <c r="CB52" s="219"/>
      <c r="CC52" s="219"/>
      <c r="CD52" s="219"/>
      <c r="CE52" s="219"/>
      <c r="CF52" s="219"/>
      <c r="CG52" s="219"/>
      <c r="CH52" s="219"/>
      <c r="CI52" s="219"/>
      <c r="CJ52" s="219"/>
      <c r="CK52" s="219"/>
      <c r="CL52" s="219"/>
      <c r="CM52" s="219"/>
      <c r="CN52" s="219"/>
      <c r="CO52" s="219"/>
      <c r="CP52" s="219"/>
      <c r="CQ52" s="219"/>
      <c r="CR52" s="219"/>
      <c r="CS52" s="219"/>
      <c r="CT52" s="219"/>
      <c r="CU52" s="219"/>
      <c r="CV52" s="219"/>
      <c r="CW52" s="219"/>
      <c r="CX52" s="219"/>
      <c r="CY52" s="219"/>
      <c r="CZ52" s="219"/>
      <c r="DA52" s="219"/>
      <c r="DB52" s="219"/>
      <c r="DC52" s="219"/>
      <c r="DD52" s="219"/>
      <c r="DE52" s="219"/>
      <c r="DF52" s="219"/>
      <c r="DG52" s="219"/>
      <c r="DH52" s="219"/>
      <c r="DI52" s="219"/>
      <c r="DJ52" s="219"/>
      <c r="DK52" s="219"/>
      <c r="DL52" s="219"/>
      <c r="DM52" s="219"/>
      <c r="DN52" s="219"/>
      <c r="DO52" s="219"/>
      <c r="DP52" s="219"/>
      <c r="DQ52" s="219"/>
      <c r="DR52" s="219"/>
      <c r="DS52" s="219"/>
      <c r="DT52" s="219"/>
      <c r="DU52" s="219"/>
      <c r="DV52" s="219"/>
      <c r="DW52" s="219"/>
      <c r="DX52" s="219"/>
      <c r="DY52" s="219"/>
      <c r="DZ52" s="219"/>
      <c r="EA52" s="219"/>
      <c r="EB52" s="219"/>
      <c r="EC52" s="219"/>
      <c r="ED52" s="219"/>
      <c r="EE52" s="219"/>
      <c r="EF52" s="219"/>
      <c r="EG52" s="219"/>
      <c r="EH52" s="219"/>
      <c r="EI52" s="219"/>
      <c r="EJ52" s="219"/>
      <c r="EK52" s="219"/>
      <c r="EL52" s="219"/>
      <c r="EM52" s="219"/>
      <c r="EN52" s="219"/>
      <c r="EO52" s="219"/>
      <c r="EP52" s="219"/>
      <c r="EQ52" s="219"/>
      <c r="ER52" s="219"/>
      <c r="ES52" s="219"/>
      <c r="ET52" s="219"/>
      <c r="EU52" s="219"/>
      <c r="EV52" s="219"/>
      <c r="EW52" s="219"/>
      <c r="EX52" s="219"/>
      <c r="EY52" s="219"/>
      <c r="EZ52" s="219"/>
      <c r="FA52" s="219"/>
      <c r="FB52" s="219"/>
      <c r="FC52" s="219"/>
      <c r="FD52" s="219"/>
      <c r="FE52" s="219"/>
      <c r="FF52" s="219"/>
      <c r="FG52" s="219"/>
      <c r="FH52" s="219"/>
      <c r="FI52" s="219"/>
      <c r="FJ52" s="219"/>
      <c r="FK52" s="219"/>
      <c r="FL52" s="219"/>
      <c r="FM52" s="219"/>
      <c r="FN52" s="219"/>
      <c r="FO52" s="219"/>
      <c r="FP52" s="219"/>
      <c r="FQ52" s="219"/>
      <c r="FR52" s="219"/>
      <c r="FS52" s="219"/>
      <c r="FT52" s="219"/>
      <c r="FU52" s="219"/>
      <c r="FV52" s="219"/>
      <c r="FW52" s="219"/>
      <c r="FX52" s="219"/>
      <c r="FY52" s="219"/>
      <c r="FZ52" s="219"/>
      <c r="GA52" s="219"/>
      <c r="GB52" s="219"/>
      <c r="GC52" s="219"/>
      <c r="GD52" s="219"/>
      <c r="GE52" s="219"/>
      <c r="GF52" s="219"/>
      <c r="GG52" s="219"/>
      <c r="GH52" s="219"/>
      <c r="GI52" s="219"/>
      <c r="GJ52" s="219"/>
      <c r="GK52" s="219"/>
      <c r="GL52" s="219"/>
      <c r="GM52" s="219"/>
      <c r="GN52" s="219"/>
      <c r="GO52" s="219"/>
      <c r="GP52" s="219"/>
      <c r="GQ52" s="219"/>
      <c r="GR52" s="219"/>
      <c r="GS52" s="219"/>
      <c r="GT52" s="219"/>
      <c r="GU52" s="219"/>
      <c r="GV52" s="219"/>
      <c r="GW52" s="219"/>
      <c r="GX52" s="219"/>
      <c r="GY52" s="219"/>
      <c r="GZ52" s="219"/>
      <c r="HA52" s="219"/>
      <c r="HB52" s="219"/>
      <c r="HC52" s="219"/>
      <c r="HD52" s="219"/>
      <c r="HE52" s="219"/>
      <c r="HF52" s="219"/>
      <c r="HG52" s="219"/>
      <c r="HH52" s="219"/>
      <c r="HI52" s="219"/>
      <c r="HJ52" s="219"/>
      <c r="HK52" s="219"/>
      <c r="HL52" s="219"/>
      <c r="HM52" s="219"/>
      <c r="HN52" s="219"/>
      <c r="HO52" s="219"/>
      <c r="HP52" s="219"/>
      <c r="HQ52" s="219"/>
      <c r="HR52" s="219"/>
      <c r="HS52" s="219"/>
      <c r="HT52" s="219"/>
      <c r="HU52" s="219"/>
      <c r="HV52" s="219"/>
      <c r="HW52" s="219"/>
      <c r="HX52" s="219"/>
      <c r="HY52" s="219"/>
      <c r="HZ52" s="219"/>
      <c r="IA52" s="219"/>
      <c r="IB52" s="219"/>
    </row>
    <row r="53" spans="1:1636" s="221" customFormat="1" ht="21.9" customHeight="1" x14ac:dyDescent="0.25">
      <c r="A53" s="245">
        <f t="shared" si="2"/>
        <v>31</v>
      </c>
      <c r="B53" s="294">
        <v>610704</v>
      </c>
      <c r="C53" s="264" t="s">
        <v>316</v>
      </c>
      <c r="D53" s="262">
        <v>145</v>
      </c>
      <c r="E53" s="263" t="s">
        <v>11</v>
      </c>
      <c r="F53" s="244">
        <v>8800000</v>
      </c>
      <c r="G53" s="244">
        <v>8800000</v>
      </c>
      <c r="H53" s="244">
        <v>8800000</v>
      </c>
      <c r="I53" s="244">
        <v>8800000</v>
      </c>
      <c r="J53" s="244">
        <v>8800000</v>
      </c>
      <c r="K53" s="244">
        <v>8800000</v>
      </c>
      <c r="L53" s="244">
        <v>8800000</v>
      </c>
      <c r="M53" s="244">
        <v>8800000</v>
      </c>
      <c r="N53" s="244">
        <v>8800000</v>
      </c>
      <c r="O53" s="244">
        <v>8800000</v>
      </c>
      <c r="P53" s="244">
        <v>8800000</v>
      </c>
      <c r="Q53" s="244">
        <v>8800000</v>
      </c>
      <c r="R53" s="244">
        <f t="shared" si="1"/>
        <v>105600000</v>
      </c>
      <c r="S53" s="241" cm="1">
        <f t="array" ref="S53">SUM((F53:Q53)/12)</f>
        <v>8799999.9999999981</v>
      </c>
      <c r="T53" s="244">
        <f>+R53</f>
        <v>105600000</v>
      </c>
      <c r="U53" s="237"/>
      <c r="V53" s="219"/>
      <c r="W53" s="219"/>
      <c r="X53" s="219"/>
      <c r="Y53" s="219"/>
      <c r="Z53" s="219"/>
      <c r="AA53" s="219"/>
      <c r="AB53" s="219"/>
      <c r="AC53" s="219"/>
      <c r="AD53" s="219"/>
      <c r="AE53" s="219"/>
      <c r="AF53" s="219"/>
      <c r="AG53" s="219"/>
      <c r="AH53" s="219"/>
      <c r="AI53" s="219"/>
      <c r="AJ53" s="219"/>
      <c r="AK53" s="219"/>
      <c r="AL53" s="219"/>
      <c r="AM53" s="219"/>
      <c r="AN53" s="219"/>
      <c r="AO53" s="219"/>
      <c r="AP53" s="219"/>
      <c r="AQ53" s="219"/>
      <c r="AR53" s="219"/>
      <c r="AS53" s="219"/>
      <c r="AT53" s="219"/>
      <c r="AU53" s="219"/>
      <c r="AV53" s="219"/>
      <c r="AW53" s="219"/>
      <c r="AX53" s="219"/>
      <c r="AY53" s="219"/>
      <c r="AZ53" s="219"/>
      <c r="BA53" s="219"/>
      <c r="BB53" s="219"/>
      <c r="BC53" s="219"/>
      <c r="BD53" s="219"/>
      <c r="BE53" s="219"/>
      <c r="BF53" s="219"/>
      <c r="BG53" s="219"/>
      <c r="BH53" s="219"/>
      <c r="BI53" s="219"/>
      <c r="BJ53" s="219"/>
      <c r="BK53" s="219"/>
      <c r="BL53" s="219"/>
      <c r="BM53" s="219"/>
      <c r="BN53" s="219"/>
      <c r="BO53" s="219"/>
      <c r="BP53" s="219"/>
      <c r="BQ53" s="219"/>
      <c r="BR53" s="219"/>
      <c r="BS53" s="219"/>
      <c r="BT53" s="219"/>
      <c r="BU53" s="219"/>
      <c r="BV53" s="219"/>
      <c r="BW53" s="219"/>
      <c r="BX53" s="219"/>
      <c r="BY53" s="219"/>
      <c r="BZ53" s="219"/>
      <c r="CA53" s="219"/>
      <c r="CB53" s="219"/>
      <c r="CC53" s="219"/>
      <c r="CD53" s="219"/>
      <c r="CE53" s="219"/>
      <c r="CF53" s="219"/>
      <c r="CG53" s="219"/>
      <c r="CH53" s="219"/>
      <c r="CI53" s="219"/>
      <c r="CJ53" s="219"/>
      <c r="CK53" s="219"/>
      <c r="CL53" s="219"/>
      <c r="CM53" s="219"/>
      <c r="CN53" s="219"/>
      <c r="CO53" s="219"/>
      <c r="CP53" s="219"/>
      <c r="CQ53" s="219"/>
      <c r="CR53" s="219"/>
      <c r="CS53" s="219"/>
      <c r="CT53" s="219"/>
      <c r="CU53" s="219"/>
      <c r="CV53" s="219"/>
      <c r="CW53" s="219"/>
      <c r="CX53" s="219"/>
      <c r="CY53" s="219"/>
      <c r="CZ53" s="219"/>
      <c r="DA53" s="219"/>
      <c r="DB53" s="219"/>
      <c r="DC53" s="219"/>
      <c r="DD53" s="219"/>
      <c r="DE53" s="219"/>
      <c r="DF53" s="219"/>
      <c r="DG53" s="219"/>
      <c r="DH53" s="219"/>
      <c r="DI53" s="219"/>
      <c r="DJ53" s="219"/>
      <c r="DK53" s="219"/>
      <c r="DL53" s="219"/>
      <c r="DM53" s="219"/>
      <c r="DN53" s="219"/>
      <c r="DO53" s="219"/>
      <c r="DP53" s="219"/>
      <c r="DQ53" s="219"/>
      <c r="DR53" s="219"/>
      <c r="DS53" s="219"/>
      <c r="DT53" s="219"/>
      <c r="DU53" s="219"/>
      <c r="DV53" s="219"/>
      <c r="DW53" s="219"/>
      <c r="DX53" s="219"/>
      <c r="DY53" s="219"/>
      <c r="DZ53" s="219"/>
      <c r="EA53" s="219"/>
      <c r="EB53" s="219"/>
      <c r="EC53" s="219"/>
      <c r="ED53" s="219"/>
      <c r="EE53" s="219"/>
      <c r="EF53" s="219"/>
      <c r="EG53" s="219"/>
      <c r="EH53" s="219"/>
      <c r="EI53" s="219"/>
      <c r="EJ53" s="219"/>
      <c r="EK53" s="219"/>
      <c r="EL53" s="219"/>
      <c r="EM53" s="219"/>
      <c r="EN53" s="219"/>
      <c r="EO53" s="219"/>
      <c r="EP53" s="219"/>
      <c r="EQ53" s="219"/>
      <c r="ER53" s="219"/>
      <c r="ES53" s="219"/>
      <c r="ET53" s="219"/>
      <c r="EU53" s="219"/>
      <c r="EV53" s="219"/>
      <c r="EW53" s="219"/>
      <c r="EX53" s="219"/>
      <c r="EY53" s="219"/>
      <c r="EZ53" s="219"/>
      <c r="FA53" s="219"/>
      <c r="FB53" s="219"/>
      <c r="FC53" s="219"/>
      <c r="FD53" s="219"/>
      <c r="FE53" s="219"/>
      <c r="FF53" s="219"/>
      <c r="FG53" s="219"/>
      <c r="FH53" s="219"/>
      <c r="FI53" s="219"/>
      <c r="FJ53" s="219"/>
      <c r="FK53" s="219"/>
      <c r="FL53" s="219"/>
      <c r="FM53" s="219"/>
      <c r="FN53" s="219"/>
      <c r="FO53" s="219"/>
      <c r="FP53" s="219"/>
      <c r="FQ53" s="219"/>
      <c r="FR53" s="219"/>
      <c r="FS53" s="219"/>
      <c r="FT53" s="219"/>
      <c r="FU53" s="219"/>
      <c r="FV53" s="219"/>
      <c r="FW53" s="219"/>
      <c r="FX53" s="219"/>
      <c r="FY53" s="219"/>
      <c r="FZ53" s="219"/>
      <c r="GA53" s="219"/>
      <c r="GB53" s="219"/>
      <c r="GC53" s="219"/>
      <c r="GD53" s="219"/>
      <c r="GE53" s="219"/>
      <c r="GF53" s="219"/>
      <c r="GG53" s="219"/>
      <c r="GH53" s="219"/>
      <c r="GI53" s="219"/>
      <c r="GJ53" s="219"/>
      <c r="GK53" s="219"/>
      <c r="GL53" s="219"/>
      <c r="GM53" s="219"/>
      <c r="GN53" s="219"/>
      <c r="GO53" s="219"/>
      <c r="GP53" s="219"/>
      <c r="GQ53" s="219"/>
      <c r="GR53" s="219"/>
      <c r="GS53" s="219"/>
      <c r="GT53" s="219"/>
      <c r="GU53" s="219"/>
      <c r="GV53" s="219"/>
      <c r="GW53" s="219"/>
      <c r="GX53" s="219"/>
      <c r="GY53" s="219"/>
      <c r="GZ53" s="219"/>
      <c r="HA53" s="219"/>
      <c r="HB53" s="219"/>
      <c r="HC53" s="219"/>
      <c r="HD53" s="219"/>
      <c r="HE53" s="219"/>
      <c r="HF53" s="219"/>
      <c r="HG53" s="219"/>
      <c r="HH53" s="219"/>
      <c r="HI53" s="219"/>
      <c r="HJ53" s="219"/>
      <c r="HK53" s="219"/>
      <c r="HL53" s="219"/>
      <c r="HM53" s="219"/>
      <c r="HN53" s="219"/>
      <c r="HO53" s="219"/>
      <c r="HP53" s="219"/>
      <c r="HQ53" s="219"/>
      <c r="HR53" s="219"/>
      <c r="HS53" s="219"/>
      <c r="HT53" s="219"/>
      <c r="HU53" s="219"/>
      <c r="HV53" s="219"/>
      <c r="HW53" s="219"/>
      <c r="HX53" s="219"/>
      <c r="HY53" s="219"/>
      <c r="HZ53" s="219"/>
      <c r="IA53" s="219"/>
      <c r="IB53" s="219"/>
    </row>
    <row r="54" spans="1:1636" s="221" customFormat="1" ht="21.9" customHeight="1" x14ac:dyDescent="0.25">
      <c r="A54" s="245">
        <f t="shared" si="2"/>
        <v>32</v>
      </c>
      <c r="B54" s="294">
        <v>3720437</v>
      </c>
      <c r="C54" s="253" t="s">
        <v>317</v>
      </c>
      <c r="D54" s="232">
        <v>145</v>
      </c>
      <c r="E54" s="233" t="s">
        <v>11</v>
      </c>
      <c r="F54" s="244">
        <v>7250000</v>
      </c>
      <c r="G54" s="244">
        <v>7250000</v>
      </c>
      <c r="H54" s="244">
        <v>7250000</v>
      </c>
      <c r="I54" s="244">
        <v>7250000</v>
      </c>
      <c r="J54" s="244">
        <v>7250000</v>
      </c>
      <c r="K54" s="244">
        <v>7250000</v>
      </c>
      <c r="L54" s="244">
        <v>7250000</v>
      </c>
      <c r="M54" s="244">
        <v>7250000</v>
      </c>
      <c r="N54" s="244">
        <v>7250000</v>
      </c>
      <c r="O54" s="244">
        <v>7250000</v>
      </c>
      <c r="P54" s="244">
        <v>7250000</v>
      </c>
      <c r="Q54" s="244">
        <v>7250000</v>
      </c>
      <c r="R54" s="244">
        <f t="shared" si="1"/>
        <v>87000000</v>
      </c>
      <c r="S54" s="241" cm="1">
        <f t="array" ref="S54">SUM((F54:Q54)/12)</f>
        <v>7250000.0000000009</v>
      </c>
      <c r="T54" s="256">
        <v>87000000</v>
      </c>
      <c r="U54" s="237"/>
      <c r="V54" s="219"/>
      <c r="W54" s="219"/>
      <c r="X54" s="219"/>
      <c r="Y54" s="219"/>
      <c r="Z54" s="219"/>
      <c r="AA54" s="219"/>
      <c r="AB54" s="219"/>
      <c r="AC54" s="219"/>
      <c r="AD54" s="219"/>
      <c r="AE54" s="219"/>
      <c r="AF54" s="219"/>
      <c r="AG54" s="219"/>
      <c r="AH54" s="219"/>
      <c r="AI54" s="219"/>
      <c r="AJ54" s="219"/>
      <c r="AK54" s="219"/>
      <c r="AL54" s="219"/>
      <c r="AM54" s="219"/>
      <c r="AN54" s="219"/>
      <c r="AO54" s="219"/>
      <c r="AP54" s="219"/>
      <c r="AQ54" s="219"/>
      <c r="AR54" s="219"/>
      <c r="AS54" s="219"/>
      <c r="AT54" s="219"/>
      <c r="AU54" s="219"/>
      <c r="AV54" s="219"/>
      <c r="AW54" s="219"/>
      <c r="AX54" s="219"/>
      <c r="AY54" s="219"/>
      <c r="AZ54" s="219"/>
      <c r="BA54" s="219"/>
      <c r="BB54" s="219"/>
      <c r="BC54" s="219"/>
      <c r="BD54" s="219"/>
      <c r="BE54" s="219"/>
      <c r="BF54" s="219"/>
      <c r="BG54" s="219"/>
      <c r="BH54" s="219"/>
      <c r="BI54" s="219"/>
      <c r="BJ54" s="219"/>
      <c r="BK54" s="219"/>
      <c r="BL54" s="219"/>
      <c r="BM54" s="219"/>
      <c r="BN54" s="219"/>
      <c r="BO54" s="219"/>
      <c r="BP54" s="219"/>
      <c r="BQ54" s="219"/>
      <c r="BR54" s="219"/>
      <c r="BS54" s="219"/>
      <c r="BT54" s="219"/>
      <c r="BU54" s="219"/>
      <c r="BV54" s="219"/>
      <c r="BW54" s="219"/>
      <c r="BX54" s="219"/>
      <c r="BY54" s="219"/>
      <c r="BZ54" s="219"/>
      <c r="CA54" s="219"/>
      <c r="CB54" s="219"/>
      <c r="CC54" s="219"/>
      <c r="CD54" s="219"/>
      <c r="CE54" s="219"/>
      <c r="CF54" s="219"/>
      <c r="CG54" s="219"/>
      <c r="CH54" s="219"/>
      <c r="CI54" s="219"/>
      <c r="CJ54" s="219"/>
      <c r="CK54" s="219"/>
      <c r="CL54" s="219"/>
      <c r="CM54" s="219"/>
      <c r="CN54" s="219"/>
      <c r="CO54" s="219"/>
      <c r="CP54" s="219"/>
      <c r="CQ54" s="219"/>
      <c r="CR54" s="219"/>
      <c r="CS54" s="219"/>
      <c r="CT54" s="219"/>
      <c r="CU54" s="219"/>
      <c r="CV54" s="219"/>
      <c r="CW54" s="219"/>
      <c r="CX54" s="219"/>
      <c r="CY54" s="219"/>
      <c r="CZ54" s="219"/>
      <c r="DA54" s="219"/>
      <c r="DB54" s="219"/>
      <c r="DC54" s="219"/>
      <c r="DD54" s="219"/>
      <c r="DE54" s="219"/>
      <c r="DF54" s="219"/>
      <c r="DG54" s="219"/>
      <c r="DH54" s="219"/>
      <c r="DI54" s="219"/>
      <c r="DJ54" s="219"/>
      <c r="DK54" s="219"/>
      <c r="DL54" s="219"/>
      <c r="DM54" s="219"/>
      <c r="DN54" s="219"/>
      <c r="DO54" s="219"/>
      <c r="DP54" s="219"/>
      <c r="DQ54" s="219"/>
      <c r="DR54" s="219"/>
      <c r="DS54" s="219"/>
      <c r="DT54" s="219"/>
      <c r="DU54" s="219"/>
      <c r="DV54" s="219"/>
      <c r="DW54" s="219"/>
      <c r="DX54" s="219"/>
      <c r="DY54" s="219"/>
      <c r="DZ54" s="219"/>
      <c r="EA54" s="219"/>
      <c r="EB54" s="219"/>
      <c r="EC54" s="219"/>
      <c r="ED54" s="219"/>
      <c r="EE54" s="219"/>
      <c r="EF54" s="219"/>
      <c r="EG54" s="219"/>
      <c r="EH54" s="219"/>
      <c r="EI54" s="219"/>
      <c r="EJ54" s="219"/>
      <c r="EK54" s="219"/>
      <c r="EL54" s="219"/>
      <c r="EM54" s="219"/>
      <c r="EN54" s="219"/>
      <c r="EO54" s="219"/>
      <c r="EP54" s="219"/>
      <c r="EQ54" s="219"/>
      <c r="ER54" s="219"/>
      <c r="ES54" s="219"/>
      <c r="ET54" s="219"/>
      <c r="EU54" s="219"/>
      <c r="EV54" s="219"/>
      <c r="EW54" s="219"/>
      <c r="EX54" s="219"/>
      <c r="EY54" s="219"/>
      <c r="EZ54" s="219"/>
      <c r="FA54" s="219"/>
      <c r="FB54" s="219"/>
      <c r="FC54" s="219"/>
      <c r="FD54" s="219"/>
      <c r="FE54" s="219"/>
      <c r="FF54" s="219"/>
      <c r="FG54" s="219"/>
      <c r="FH54" s="219"/>
      <c r="FI54" s="219"/>
      <c r="FJ54" s="219"/>
      <c r="FK54" s="219"/>
      <c r="FL54" s="219"/>
      <c r="FM54" s="219"/>
      <c r="FN54" s="219"/>
      <c r="FO54" s="219"/>
      <c r="FP54" s="219"/>
      <c r="FQ54" s="219"/>
      <c r="FR54" s="219"/>
      <c r="FS54" s="219"/>
      <c r="FT54" s="219"/>
      <c r="FU54" s="219"/>
      <c r="FV54" s="219"/>
      <c r="FW54" s="219"/>
      <c r="FX54" s="219"/>
      <c r="FY54" s="219"/>
      <c r="FZ54" s="219"/>
      <c r="GA54" s="219"/>
      <c r="GB54" s="219"/>
      <c r="GC54" s="219"/>
      <c r="GD54" s="219"/>
      <c r="GE54" s="219"/>
      <c r="GF54" s="219"/>
      <c r="GG54" s="219"/>
      <c r="GH54" s="219"/>
      <c r="GI54" s="219"/>
      <c r="GJ54" s="219"/>
      <c r="GK54" s="219"/>
      <c r="GL54" s="219"/>
      <c r="GM54" s="219"/>
      <c r="GN54" s="219"/>
      <c r="GO54" s="219"/>
      <c r="GP54" s="219"/>
      <c r="GQ54" s="219"/>
      <c r="GR54" s="219"/>
      <c r="GS54" s="219"/>
      <c r="GT54" s="219"/>
      <c r="GU54" s="219"/>
      <c r="GV54" s="219"/>
      <c r="GW54" s="219"/>
      <c r="GX54" s="219"/>
      <c r="GY54" s="219"/>
      <c r="GZ54" s="219"/>
      <c r="HA54" s="219"/>
      <c r="HB54" s="219"/>
      <c r="HC54" s="219"/>
      <c r="HD54" s="219"/>
      <c r="HE54" s="219"/>
      <c r="HF54" s="219"/>
      <c r="HG54" s="219"/>
      <c r="HH54" s="219"/>
      <c r="HI54" s="219"/>
      <c r="HJ54" s="219"/>
      <c r="HK54" s="219"/>
      <c r="HL54" s="219"/>
      <c r="HM54" s="219"/>
      <c r="HN54" s="219"/>
      <c r="HO54" s="219"/>
      <c r="HP54" s="219"/>
      <c r="HQ54" s="219"/>
      <c r="HR54" s="219"/>
      <c r="HS54" s="219"/>
      <c r="HT54" s="219"/>
      <c r="HU54" s="219"/>
      <c r="HV54" s="219"/>
      <c r="HW54" s="219"/>
      <c r="HX54" s="219"/>
      <c r="HY54" s="219"/>
      <c r="HZ54" s="219"/>
      <c r="IA54" s="219"/>
      <c r="IB54" s="219"/>
    </row>
    <row r="55" spans="1:1636" s="221" customFormat="1" ht="21.9" customHeight="1" x14ac:dyDescent="0.25">
      <c r="A55" s="310">
        <f>1+A54</f>
        <v>33</v>
      </c>
      <c r="B55" s="347">
        <v>6170924</v>
      </c>
      <c r="C55" s="312" t="s">
        <v>319</v>
      </c>
      <c r="D55" s="232">
        <v>111</v>
      </c>
      <c r="E55" s="233" t="s">
        <v>11</v>
      </c>
      <c r="F55" s="239">
        <v>3800000</v>
      </c>
      <c r="G55" s="239">
        <v>3800000</v>
      </c>
      <c r="H55" s="239">
        <v>3800000</v>
      </c>
      <c r="I55" s="239">
        <v>3800000</v>
      </c>
      <c r="J55" s="239">
        <v>3800000</v>
      </c>
      <c r="K55" s="239">
        <v>3800000</v>
      </c>
      <c r="L55" s="239">
        <v>3800000</v>
      </c>
      <c r="M55" s="239">
        <v>3800000</v>
      </c>
      <c r="N55" s="239">
        <v>3800000</v>
      </c>
      <c r="O55" s="239">
        <v>3800000</v>
      </c>
      <c r="P55" s="239">
        <v>3800000</v>
      </c>
      <c r="Q55" s="239">
        <v>3800000</v>
      </c>
      <c r="R55" s="239">
        <f t="shared" si="1"/>
        <v>45600000</v>
      </c>
      <c r="S55" s="241" cm="1">
        <f t="array" ref="S55">SUM((F55:Q55)/12)</f>
        <v>3799999.9999999995</v>
      </c>
      <c r="T55" s="244">
        <f>+R55+R56</f>
        <v>57600000</v>
      </c>
      <c r="U55" s="237"/>
      <c r="V55" s="219"/>
      <c r="W55" s="219"/>
      <c r="X55" s="219"/>
      <c r="Y55" s="219"/>
      <c r="Z55" s="219"/>
      <c r="AA55" s="219"/>
      <c r="AB55" s="219"/>
      <c r="AC55" s="219"/>
      <c r="AD55" s="219"/>
      <c r="AE55" s="219"/>
      <c r="AF55" s="219"/>
      <c r="AG55" s="219"/>
      <c r="AH55" s="219"/>
      <c r="AI55" s="219"/>
      <c r="AJ55" s="219"/>
      <c r="AK55" s="219"/>
      <c r="AL55" s="219"/>
      <c r="AM55" s="219"/>
      <c r="AN55" s="219"/>
      <c r="AO55" s="219"/>
      <c r="AP55" s="219"/>
      <c r="AQ55" s="219"/>
      <c r="AR55" s="219"/>
      <c r="AS55" s="219"/>
      <c r="AT55" s="219"/>
      <c r="AU55" s="219"/>
      <c r="AV55" s="219"/>
      <c r="AW55" s="219"/>
      <c r="AX55" s="219"/>
      <c r="AY55" s="219"/>
      <c r="AZ55" s="219"/>
      <c r="BA55" s="219"/>
      <c r="BB55" s="219"/>
      <c r="BC55" s="219"/>
      <c r="BD55" s="219"/>
      <c r="BE55" s="219"/>
      <c r="BF55" s="219"/>
      <c r="BG55" s="219"/>
      <c r="BH55" s="219"/>
      <c r="BI55" s="219"/>
      <c r="BJ55" s="219"/>
      <c r="BK55" s="219"/>
      <c r="BL55" s="219"/>
      <c r="BM55" s="219"/>
      <c r="BN55" s="219"/>
      <c r="BO55" s="219"/>
      <c r="BP55" s="219"/>
      <c r="BQ55" s="219"/>
      <c r="BR55" s="219"/>
      <c r="BS55" s="219"/>
      <c r="BT55" s="219"/>
      <c r="BU55" s="219"/>
      <c r="BV55" s="219"/>
      <c r="BW55" s="219"/>
      <c r="BX55" s="219"/>
      <c r="BY55" s="219"/>
      <c r="BZ55" s="219"/>
      <c r="CA55" s="219"/>
      <c r="CB55" s="219"/>
      <c r="CC55" s="219"/>
      <c r="CD55" s="219"/>
      <c r="CE55" s="219"/>
      <c r="CF55" s="219"/>
      <c r="CG55" s="219"/>
      <c r="CH55" s="219"/>
      <c r="CI55" s="219"/>
      <c r="CJ55" s="219"/>
      <c r="CK55" s="219"/>
      <c r="CL55" s="219"/>
      <c r="CM55" s="219"/>
      <c r="CN55" s="219"/>
      <c r="CO55" s="219"/>
      <c r="CP55" s="219"/>
      <c r="CQ55" s="219"/>
      <c r="CR55" s="219"/>
      <c r="CS55" s="219"/>
      <c r="CT55" s="219"/>
      <c r="CU55" s="219"/>
      <c r="CV55" s="219"/>
      <c r="CW55" s="219"/>
      <c r="CX55" s="219"/>
      <c r="CY55" s="219"/>
      <c r="CZ55" s="219"/>
      <c r="DA55" s="219"/>
      <c r="DB55" s="219"/>
      <c r="DC55" s="219"/>
      <c r="DD55" s="219"/>
      <c r="DE55" s="219"/>
      <c r="DF55" s="219"/>
      <c r="DG55" s="219"/>
      <c r="DH55" s="219"/>
      <c r="DI55" s="219"/>
      <c r="DJ55" s="219"/>
      <c r="DK55" s="219"/>
      <c r="DL55" s="219"/>
      <c r="DM55" s="219"/>
      <c r="DN55" s="219"/>
      <c r="DO55" s="219"/>
      <c r="DP55" s="219"/>
      <c r="DQ55" s="219"/>
      <c r="DR55" s="219"/>
      <c r="DS55" s="219"/>
      <c r="DT55" s="219"/>
      <c r="DU55" s="219"/>
      <c r="DV55" s="219"/>
      <c r="DW55" s="219"/>
      <c r="DX55" s="219"/>
      <c r="DY55" s="219"/>
      <c r="DZ55" s="219"/>
      <c r="EA55" s="219"/>
      <c r="EB55" s="219"/>
      <c r="EC55" s="219"/>
      <c r="ED55" s="219"/>
      <c r="EE55" s="219"/>
      <c r="EF55" s="219"/>
      <c r="EG55" s="219"/>
      <c r="EH55" s="219"/>
      <c r="EI55" s="219"/>
      <c r="EJ55" s="219"/>
      <c r="EK55" s="219"/>
      <c r="EL55" s="219"/>
      <c r="EM55" s="219"/>
      <c r="EN55" s="219"/>
      <c r="EO55" s="219"/>
      <c r="EP55" s="219"/>
      <c r="EQ55" s="219"/>
      <c r="ER55" s="219"/>
      <c r="ES55" s="219"/>
      <c r="ET55" s="219"/>
      <c r="EU55" s="219"/>
      <c r="EV55" s="219"/>
      <c r="EW55" s="219"/>
      <c r="EX55" s="219"/>
      <c r="EY55" s="219"/>
      <c r="EZ55" s="219"/>
      <c r="FA55" s="219"/>
      <c r="FB55" s="219"/>
      <c r="FC55" s="219"/>
      <c r="FD55" s="219"/>
      <c r="FE55" s="219"/>
      <c r="FF55" s="219"/>
      <c r="FG55" s="219"/>
      <c r="FH55" s="219"/>
      <c r="FI55" s="219"/>
      <c r="FJ55" s="219"/>
      <c r="FK55" s="219"/>
      <c r="FL55" s="219"/>
      <c r="FM55" s="219"/>
      <c r="FN55" s="219"/>
      <c r="FO55" s="219"/>
      <c r="FP55" s="219"/>
      <c r="FQ55" s="219"/>
      <c r="FR55" s="219"/>
      <c r="FS55" s="219"/>
      <c r="FT55" s="219"/>
      <c r="FU55" s="219"/>
      <c r="FV55" s="219"/>
      <c r="FW55" s="219"/>
      <c r="FX55" s="219"/>
      <c r="FY55" s="219"/>
      <c r="FZ55" s="219"/>
      <c r="GA55" s="219"/>
      <c r="GB55" s="219"/>
      <c r="GC55" s="219"/>
      <c r="GD55" s="219"/>
      <c r="GE55" s="219"/>
      <c r="GF55" s="219"/>
      <c r="GG55" s="219"/>
      <c r="GH55" s="219"/>
      <c r="GI55" s="219"/>
      <c r="GJ55" s="219"/>
      <c r="GK55" s="219"/>
      <c r="GL55" s="219"/>
      <c r="GM55" s="219"/>
      <c r="GN55" s="219"/>
      <c r="GO55" s="219"/>
      <c r="GP55" s="219"/>
      <c r="GQ55" s="219"/>
      <c r="GR55" s="219"/>
      <c r="GS55" s="219"/>
      <c r="GT55" s="219"/>
      <c r="GU55" s="219"/>
      <c r="GV55" s="219"/>
      <c r="GW55" s="219"/>
      <c r="GX55" s="219"/>
      <c r="GY55" s="219"/>
      <c r="GZ55" s="219"/>
      <c r="HA55" s="219"/>
      <c r="HB55" s="219"/>
      <c r="HC55" s="219"/>
      <c r="HD55" s="219"/>
      <c r="HE55" s="219"/>
      <c r="HF55" s="219"/>
      <c r="HG55" s="219"/>
      <c r="HH55" s="219"/>
      <c r="HI55" s="219"/>
      <c r="HJ55" s="219"/>
      <c r="HK55" s="219"/>
      <c r="HL55" s="219"/>
      <c r="HM55" s="219"/>
      <c r="HN55" s="219"/>
      <c r="HO55" s="219"/>
      <c r="HP55" s="219"/>
      <c r="HQ55" s="219"/>
      <c r="HR55" s="219"/>
      <c r="HS55" s="219"/>
      <c r="HT55" s="219"/>
      <c r="HU55" s="219"/>
      <c r="HV55" s="219"/>
      <c r="HW55" s="219"/>
      <c r="HX55" s="219"/>
      <c r="HY55" s="219"/>
      <c r="HZ55" s="219"/>
      <c r="IA55" s="219"/>
      <c r="IB55" s="219"/>
      <c r="IC55" s="219"/>
      <c r="ID55" s="219"/>
      <c r="IE55" s="219"/>
      <c r="IF55" s="219"/>
      <c r="IG55" s="219"/>
      <c r="IH55" s="219"/>
      <c r="II55" s="219"/>
      <c r="IJ55" s="219"/>
      <c r="IK55" s="219"/>
      <c r="IL55" s="219"/>
      <c r="IM55" s="219"/>
      <c r="IN55" s="219"/>
      <c r="IO55" s="219"/>
      <c r="IP55" s="219"/>
      <c r="IQ55" s="219"/>
      <c r="IR55" s="219"/>
      <c r="IS55" s="219"/>
      <c r="IT55" s="219"/>
      <c r="IU55" s="219"/>
      <c r="IV55" s="219"/>
      <c r="IW55" s="219"/>
      <c r="IX55" s="219"/>
      <c r="IY55" s="219"/>
      <c r="IZ55" s="219"/>
      <c r="JA55" s="219"/>
      <c r="JB55" s="219"/>
      <c r="JC55" s="219"/>
      <c r="JD55" s="219"/>
      <c r="JE55" s="219"/>
      <c r="JF55" s="219"/>
      <c r="JG55" s="219"/>
      <c r="JH55" s="219"/>
      <c r="JI55" s="219"/>
      <c r="JJ55" s="219"/>
      <c r="JK55" s="219"/>
      <c r="JL55" s="219"/>
      <c r="JM55" s="219"/>
      <c r="JN55" s="219"/>
      <c r="JO55" s="219"/>
      <c r="JP55" s="219"/>
      <c r="JQ55" s="219"/>
      <c r="JR55" s="219"/>
      <c r="JS55" s="219"/>
      <c r="JT55" s="219"/>
      <c r="JU55" s="219"/>
      <c r="JV55" s="219"/>
      <c r="JW55" s="219"/>
      <c r="JX55" s="219"/>
      <c r="JY55" s="219"/>
      <c r="JZ55" s="219"/>
      <c r="KA55" s="219"/>
      <c r="KB55" s="219"/>
      <c r="KC55" s="219"/>
      <c r="KD55" s="219"/>
      <c r="KE55" s="219"/>
      <c r="KF55" s="219"/>
      <c r="KG55" s="219"/>
      <c r="KH55" s="219"/>
      <c r="KI55" s="219"/>
      <c r="KJ55" s="219"/>
      <c r="KK55" s="219"/>
      <c r="KL55" s="219"/>
      <c r="KM55" s="219"/>
      <c r="KN55" s="219"/>
      <c r="KO55" s="219"/>
      <c r="KP55" s="219"/>
      <c r="KQ55" s="219"/>
      <c r="KR55" s="219"/>
      <c r="KS55" s="219"/>
      <c r="KT55" s="219"/>
      <c r="KU55" s="219"/>
      <c r="KV55" s="219"/>
      <c r="KW55" s="219"/>
      <c r="KX55" s="219"/>
      <c r="KY55" s="219"/>
      <c r="KZ55" s="219"/>
      <c r="LA55" s="219"/>
      <c r="LB55" s="219"/>
      <c r="LC55" s="219"/>
      <c r="LD55" s="219"/>
      <c r="LE55" s="219"/>
      <c r="LF55" s="219"/>
      <c r="LG55" s="219"/>
      <c r="LH55" s="219"/>
      <c r="LI55" s="219"/>
      <c r="LJ55" s="219"/>
      <c r="LK55" s="219"/>
      <c r="LL55" s="219"/>
      <c r="LM55" s="219"/>
      <c r="LN55" s="219"/>
      <c r="LO55" s="219"/>
      <c r="LP55" s="219"/>
      <c r="LQ55" s="219"/>
      <c r="LR55" s="219"/>
      <c r="LS55" s="219"/>
      <c r="LT55" s="219"/>
      <c r="LU55" s="219"/>
      <c r="LV55" s="219"/>
      <c r="LW55" s="219"/>
      <c r="LX55" s="219"/>
      <c r="LY55" s="219"/>
      <c r="LZ55" s="219"/>
      <c r="MA55" s="219"/>
      <c r="MB55" s="219"/>
      <c r="MC55" s="219"/>
      <c r="MD55" s="219"/>
      <c r="ME55" s="219"/>
      <c r="MF55" s="219"/>
      <c r="MG55" s="219"/>
      <c r="MH55" s="219"/>
      <c r="MI55" s="219"/>
      <c r="MJ55" s="219"/>
      <c r="MK55" s="219"/>
      <c r="ML55" s="219"/>
      <c r="MM55" s="219"/>
      <c r="MN55" s="219"/>
      <c r="MO55" s="219"/>
      <c r="MP55" s="219"/>
      <c r="MQ55" s="219"/>
      <c r="MR55" s="219"/>
      <c r="MS55" s="219"/>
      <c r="MT55" s="219"/>
      <c r="MU55" s="219"/>
      <c r="MV55" s="219"/>
      <c r="MW55" s="219"/>
      <c r="MX55" s="219"/>
      <c r="MY55" s="219"/>
      <c r="MZ55" s="219"/>
      <c r="NA55" s="219"/>
      <c r="NB55" s="219"/>
      <c r="NC55" s="219"/>
      <c r="ND55" s="219"/>
      <c r="NE55" s="219"/>
      <c r="NF55" s="219"/>
      <c r="NG55" s="219"/>
      <c r="NH55" s="219"/>
      <c r="NI55" s="219"/>
      <c r="NJ55" s="219"/>
      <c r="NK55" s="219"/>
      <c r="NL55" s="219"/>
      <c r="NM55" s="219"/>
      <c r="NN55" s="219"/>
      <c r="NO55" s="219"/>
      <c r="NP55" s="219"/>
      <c r="NQ55" s="219"/>
      <c r="NR55" s="219"/>
      <c r="NS55" s="219"/>
      <c r="NT55" s="219"/>
      <c r="NU55" s="219"/>
      <c r="NV55" s="219"/>
      <c r="NW55" s="219"/>
      <c r="NX55" s="219"/>
      <c r="NY55" s="219"/>
      <c r="NZ55" s="219"/>
      <c r="OA55" s="219"/>
      <c r="OB55" s="219"/>
      <c r="OC55" s="219"/>
      <c r="OD55" s="219"/>
      <c r="OE55" s="219"/>
      <c r="OF55" s="219"/>
      <c r="OG55" s="219"/>
      <c r="OH55" s="219"/>
      <c r="OI55" s="219"/>
      <c r="OJ55" s="219"/>
      <c r="OK55" s="219"/>
      <c r="OL55" s="219"/>
      <c r="OM55" s="219"/>
      <c r="ON55" s="219"/>
      <c r="OO55" s="219"/>
      <c r="OP55" s="219"/>
      <c r="OQ55" s="219"/>
      <c r="OR55" s="219"/>
      <c r="OS55" s="219"/>
      <c r="OT55" s="219"/>
      <c r="OU55" s="219"/>
      <c r="OV55" s="219"/>
      <c r="OW55" s="219"/>
      <c r="OX55" s="219"/>
      <c r="OY55" s="219"/>
      <c r="OZ55" s="219"/>
      <c r="PA55" s="219"/>
      <c r="PB55" s="219"/>
      <c r="PC55" s="219"/>
      <c r="PD55" s="219"/>
      <c r="PE55" s="219"/>
      <c r="PF55" s="219"/>
      <c r="PG55" s="219"/>
      <c r="PH55" s="219"/>
      <c r="PI55" s="219"/>
      <c r="PJ55" s="219"/>
      <c r="PK55" s="219"/>
      <c r="PL55" s="219"/>
      <c r="PM55" s="219"/>
      <c r="PN55" s="219"/>
      <c r="PO55" s="219"/>
      <c r="PP55" s="219"/>
      <c r="PQ55" s="219"/>
      <c r="PR55" s="219"/>
      <c r="PS55" s="219"/>
      <c r="PT55" s="219"/>
      <c r="PU55" s="219"/>
      <c r="PV55" s="219"/>
      <c r="PW55" s="219"/>
      <c r="PX55" s="219"/>
      <c r="PY55" s="219"/>
      <c r="PZ55" s="219"/>
      <c r="QA55" s="219"/>
      <c r="QB55" s="219"/>
      <c r="QC55" s="219"/>
      <c r="QD55" s="219"/>
      <c r="QE55" s="219"/>
      <c r="QF55" s="219"/>
      <c r="QG55" s="219"/>
      <c r="QH55" s="219"/>
      <c r="QI55" s="219"/>
      <c r="QJ55" s="219"/>
      <c r="QK55" s="219"/>
      <c r="QL55" s="219"/>
      <c r="QM55" s="219"/>
      <c r="QN55" s="219"/>
      <c r="QO55" s="219"/>
      <c r="QP55" s="219"/>
      <c r="QQ55" s="219"/>
      <c r="QR55" s="219"/>
      <c r="QS55" s="219"/>
      <c r="QT55" s="219"/>
      <c r="QU55" s="219"/>
      <c r="QV55" s="219"/>
      <c r="QW55" s="219"/>
      <c r="QX55" s="219"/>
      <c r="QY55" s="219"/>
      <c r="QZ55" s="219"/>
      <c r="RA55" s="219"/>
      <c r="RB55" s="219"/>
      <c r="RC55" s="219"/>
      <c r="RD55" s="219"/>
      <c r="RE55" s="219"/>
      <c r="RF55" s="219"/>
      <c r="RG55" s="219"/>
      <c r="RH55" s="219"/>
      <c r="RI55" s="219"/>
      <c r="RJ55" s="219"/>
      <c r="RK55" s="219"/>
      <c r="RL55" s="219"/>
      <c r="RM55" s="219"/>
      <c r="RN55" s="219"/>
      <c r="RO55" s="219"/>
      <c r="RP55" s="219"/>
      <c r="RQ55" s="219"/>
      <c r="RR55" s="219"/>
      <c r="RS55" s="219"/>
      <c r="RT55" s="219"/>
      <c r="RU55" s="219"/>
      <c r="RV55" s="219"/>
      <c r="RW55" s="219"/>
      <c r="RX55" s="219"/>
      <c r="RY55" s="219"/>
      <c r="RZ55" s="219"/>
      <c r="SA55" s="219"/>
      <c r="SB55" s="219"/>
      <c r="SC55" s="219"/>
      <c r="SD55" s="219"/>
      <c r="SE55" s="219"/>
      <c r="SF55" s="219"/>
      <c r="SG55" s="219"/>
      <c r="SH55" s="219"/>
      <c r="SI55" s="219"/>
      <c r="SJ55" s="219"/>
      <c r="SK55" s="219"/>
      <c r="SL55" s="219"/>
      <c r="SM55" s="219"/>
      <c r="SN55" s="219"/>
      <c r="SO55" s="219"/>
      <c r="SP55" s="219"/>
      <c r="SQ55" s="219"/>
      <c r="SR55" s="219"/>
      <c r="SS55" s="219"/>
      <c r="ST55" s="219"/>
      <c r="SU55" s="219"/>
      <c r="SV55" s="219"/>
      <c r="SW55" s="219"/>
      <c r="SX55" s="219"/>
      <c r="SY55" s="219"/>
      <c r="SZ55" s="219"/>
      <c r="TA55" s="219"/>
      <c r="TB55" s="219"/>
      <c r="TC55" s="219"/>
      <c r="TD55" s="219"/>
      <c r="TE55" s="219"/>
      <c r="TF55" s="219"/>
      <c r="TG55" s="219"/>
      <c r="TH55" s="219"/>
      <c r="TI55" s="219"/>
      <c r="TJ55" s="219"/>
      <c r="TK55" s="219"/>
      <c r="TL55" s="219"/>
      <c r="TM55" s="219"/>
      <c r="TN55" s="219"/>
      <c r="TO55" s="219"/>
      <c r="TP55" s="219"/>
      <c r="TQ55" s="219"/>
      <c r="TR55" s="219"/>
      <c r="TS55" s="219"/>
      <c r="TT55" s="219"/>
      <c r="TU55" s="219"/>
      <c r="TV55" s="219"/>
      <c r="TW55" s="219"/>
      <c r="TX55" s="219"/>
      <c r="TY55" s="219"/>
      <c r="TZ55" s="219"/>
      <c r="UA55" s="219"/>
      <c r="UB55" s="219"/>
      <c r="UC55" s="219"/>
      <c r="UD55" s="219"/>
      <c r="UE55" s="219"/>
      <c r="UF55" s="219"/>
      <c r="UG55" s="219"/>
      <c r="UH55" s="219"/>
      <c r="UI55" s="219"/>
      <c r="UJ55" s="219"/>
      <c r="UK55" s="219"/>
      <c r="UL55" s="219"/>
      <c r="UM55" s="219"/>
      <c r="UN55" s="219"/>
      <c r="UO55" s="219"/>
      <c r="UP55" s="219"/>
      <c r="UQ55" s="219"/>
      <c r="UR55" s="219"/>
      <c r="US55" s="219"/>
      <c r="UT55" s="219"/>
      <c r="UU55" s="219"/>
      <c r="UV55" s="219"/>
      <c r="UW55" s="219"/>
      <c r="UX55" s="219"/>
      <c r="UY55" s="219"/>
      <c r="UZ55" s="219"/>
      <c r="VA55" s="219"/>
      <c r="VB55" s="219"/>
      <c r="VC55" s="219"/>
      <c r="VD55" s="219"/>
      <c r="VE55" s="219"/>
      <c r="VF55" s="219"/>
      <c r="VG55" s="219"/>
      <c r="VH55" s="219"/>
      <c r="VI55" s="219"/>
      <c r="VJ55" s="219"/>
      <c r="VK55" s="219"/>
      <c r="VL55" s="219"/>
      <c r="VM55" s="219"/>
      <c r="VN55" s="219"/>
      <c r="VO55" s="219"/>
      <c r="VP55" s="219"/>
      <c r="VQ55" s="219"/>
      <c r="VR55" s="219"/>
      <c r="VS55" s="219"/>
      <c r="VT55" s="219"/>
      <c r="VU55" s="219"/>
      <c r="VV55" s="219"/>
      <c r="VW55" s="219"/>
      <c r="VX55" s="219"/>
      <c r="VY55" s="219"/>
      <c r="VZ55" s="219"/>
      <c r="WA55" s="219"/>
      <c r="WB55" s="219"/>
      <c r="WC55" s="219"/>
      <c r="WD55" s="219"/>
      <c r="WE55" s="219"/>
      <c r="WF55" s="219"/>
      <c r="WG55" s="219"/>
      <c r="WH55" s="219"/>
      <c r="WI55" s="219"/>
      <c r="WJ55" s="219"/>
      <c r="WK55" s="219"/>
      <c r="WL55" s="219"/>
      <c r="WM55" s="219"/>
      <c r="WN55" s="219"/>
      <c r="WO55" s="219"/>
      <c r="WP55" s="219"/>
      <c r="WQ55" s="219"/>
      <c r="WR55" s="219"/>
      <c r="WS55" s="219"/>
      <c r="WT55" s="219"/>
      <c r="WU55" s="219"/>
      <c r="WV55" s="219"/>
      <c r="WW55" s="219"/>
      <c r="WX55" s="219"/>
      <c r="WY55" s="219"/>
      <c r="WZ55" s="219"/>
      <c r="XA55" s="219"/>
      <c r="XB55" s="219"/>
      <c r="XC55" s="219"/>
      <c r="XD55" s="219"/>
      <c r="XE55" s="219"/>
      <c r="XF55" s="219"/>
      <c r="XG55" s="219"/>
      <c r="XH55" s="219"/>
      <c r="XI55" s="219"/>
      <c r="XJ55" s="219"/>
      <c r="XK55" s="219"/>
      <c r="XL55" s="219"/>
      <c r="XM55" s="219"/>
      <c r="XN55" s="219"/>
      <c r="XO55" s="219"/>
      <c r="XP55" s="219"/>
      <c r="XQ55" s="219"/>
      <c r="XR55" s="219"/>
      <c r="XS55" s="219"/>
      <c r="XT55" s="219"/>
      <c r="XU55" s="219"/>
      <c r="XV55" s="219"/>
      <c r="XW55" s="219"/>
      <c r="XX55" s="219"/>
      <c r="XY55" s="219"/>
      <c r="XZ55" s="219"/>
      <c r="YA55" s="219"/>
      <c r="YB55" s="219"/>
      <c r="YC55" s="219"/>
      <c r="YD55" s="219"/>
      <c r="YE55" s="219"/>
      <c r="YF55" s="219"/>
      <c r="YG55" s="219"/>
      <c r="YH55" s="219"/>
      <c r="YI55" s="219"/>
      <c r="YJ55" s="219"/>
      <c r="YK55" s="219"/>
      <c r="YL55" s="219"/>
      <c r="YM55" s="219"/>
      <c r="YN55" s="219"/>
      <c r="YO55" s="219"/>
      <c r="YP55" s="219"/>
      <c r="YQ55" s="219"/>
      <c r="YR55" s="219"/>
      <c r="YS55" s="219"/>
      <c r="YT55" s="219"/>
      <c r="YU55" s="219"/>
      <c r="YV55" s="219"/>
      <c r="YW55" s="219"/>
      <c r="YX55" s="219"/>
      <c r="YY55" s="219"/>
      <c r="YZ55" s="219"/>
      <c r="ZA55" s="219"/>
      <c r="ZB55" s="219"/>
      <c r="ZC55" s="219"/>
      <c r="ZD55" s="219"/>
      <c r="ZE55" s="219"/>
      <c r="ZF55" s="219"/>
      <c r="ZG55" s="219"/>
      <c r="ZH55" s="219"/>
      <c r="ZI55" s="219"/>
      <c r="ZJ55" s="219"/>
      <c r="ZK55" s="219"/>
      <c r="ZL55" s="219"/>
      <c r="ZM55" s="219"/>
      <c r="ZN55" s="219"/>
      <c r="ZO55" s="219"/>
      <c r="ZP55" s="219"/>
      <c r="ZQ55" s="219"/>
      <c r="ZR55" s="219"/>
      <c r="ZS55" s="219"/>
      <c r="ZT55" s="219"/>
      <c r="ZU55" s="219"/>
      <c r="ZV55" s="219"/>
      <c r="ZW55" s="219"/>
      <c r="ZX55" s="219"/>
      <c r="ZY55" s="219"/>
      <c r="ZZ55" s="219"/>
      <c r="AAA55" s="219"/>
      <c r="AAB55" s="219"/>
      <c r="AAC55" s="219"/>
      <c r="AAD55" s="219"/>
      <c r="AAE55" s="219"/>
      <c r="AAF55" s="219"/>
      <c r="AAG55" s="219"/>
      <c r="AAH55" s="219"/>
      <c r="AAI55" s="219"/>
      <c r="AAJ55" s="219"/>
      <c r="AAK55" s="219"/>
      <c r="AAL55" s="219"/>
      <c r="AAM55" s="219"/>
      <c r="AAN55" s="219"/>
      <c r="AAO55" s="219"/>
      <c r="AAP55" s="219"/>
      <c r="AAQ55" s="219"/>
      <c r="AAR55" s="219"/>
      <c r="AAS55" s="219"/>
      <c r="AAT55" s="219"/>
      <c r="AAU55" s="219"/>
      <c r="AAV55" s="219"/>
      <c r="AAW55" s="219"/>
      <c r="AAX55" s="219"/>
      <c r="AAY55" s="219"/>
      <c r="AAZ55" s="219"/>
      <c r="ABA55" s="219"/>
      <c r="ABB55" s="219"/>
      <c r="ABC55" s="219"/>
      <c r="ABD55" s="219"/>
      <c r="ABE55" s="219"/>
      <c r="ABF55" s="219"/>
      <c r="ABG55" s="219"/>
      <c r="ABH55" s="219"/>
      <c r="ABI55" s="219"/>
      <c r="ABJ55" s="219"/>
      <c r="ABK55" s="219"/>
      <c r="ABL55" s="219"/>
      <c r="ABM55" s="219"/>
      <c r="ABN55" s="219"/>
      <c r="ABO55" s="219"/>
      <c r="ABP55" s="219"/>
      <c r="ABQ55" s="219"/>
      <c r="ABR55" s="219"/>
      <c r="ABS55" s="219"/>
      <c r="ABT55" s="219"/>
      <c r="ABU55" s="219"/>
      <c r="ABV55" s="219"/>
      <c r="ABW55" s="219"/>
      <c r="ABX55" s="219"/>
      <c r="ABY55" s="219"/>
      <c r="ABZ55" s="219"/>
      <c r="ACA55" s="219"/>
      <c r="ACB55" s="219"/>
      <c r="ACC55" s="219"/>
      <c r="ACD55" s="219"/>
      <c r="ACE55" s="219"/>
      <c r="ACF55" s="219"/>
      <c r="ACG55" s="219"/>
      <c r="ACH55" s="219"/>
      <c r="ACI55" s="219"/>
      <c r="ACJ55" s="219"/>
      <c r="ACK55" s="219"/>
      <c r="ACL55" s="219"/>
      <c r="ACM55" s="219"/>
      <c r="ACN55" s="219"/>
      <c r="ACO55" s="219"/>
      <c r="ACP55" s="219"/>
      <c r="ACQ55" s="219"/>
      <c r="ACR55" s="219"/>
      <c r="ACS55" s="219"/>
      <c r="ACT55" s="219"/>
      <c r="ACU55" s="219"/>
      <c r="ACV55" s="219"/>
      <c r="ACW55" s="219"/>
      <c r="ACX55" s="219"/>
      <c r="ACY55" s="219"/>
      <c r="ACZ55" s="219"/>
      <c r="ADA55" s="219"/>
      <c r="ADB55" s="219"/>
      <c r="ADC55" s="219"/>
      <c r="ADD55" s="219"/>
      <c r="ADE55" s="219"/>
      <c r="ADF55" s="219"/>
      <c r="ADG55" s="219"/>
      <c r="ADH55" s="219"/>
      <c r="ADI55" s="219"/>
      <c r="ADJ55" s="219"/>
      <c r="ADK55" s="219"/>
      <c r="ADL55" s="219"/>
      <c r="ADM55" s="219"/>
      <c r="ADN55" s="219"/>
      <c r="ADO55" s="219"/>
      <c r="ADP55" s="219"/>
      <c r="ADQ55" s="219"/>
      <c r="ADR55" s="219"/>
      <c r="ADS55" s="219"/>
      <c r="ADT55" s="219"/>
      <c r="ADU55" s="219"/>
      <c r="ADV55" s="219"/>
      <c r="ADW55" s="219"/>
      <c r="ADX55" s="219"/>
      <c r="ADY55" s="219"/>
      <c r="ADZ55" s="219"/>
      <c r="AEA55" s="219"/>
      <c r="AEB55" s="219"/>
      <c r="AEC55" s="219"/>
      <c r="AED55" s="219"/>
      <c r="AEE55" s="219"/>
      <c r="AEF55" s="219"/>
      <c r="AEG55" s="219"/>
      <c r="AEH55" s="219"/>
      <c r="AEI55" s="219"/>
      <c r="AEJ55" s="219"/>
      <c r="AEK55" s="219"/>
      <c r="AEL55" s="219"/>
      <c r="AEM55" s="219"/>
      <c r="AEN55" s="219"/>
      <c r="AEO55" s="219"/>
      <c r="AEP55" s="219"/>
      <c r="AEQ55" s="219"/>
      <c r="AER55" s="219"/>
      <c r="AES55" s="219"/>
      <c r="AET55" s="219"/>
      <c r="AEU55" s="219"/>
      <c r="AEV55" s="219"/>
      <c r="AEW55" s="219"/>
      <c r="AEX55" s="219"/>
      <c r="AEY55" s="219"/>
      <c r="AEZ55" s="219"/>
      <c r="AFA55" s="219"/>
      <c r="AFB55" s="219"/>
      <c r="AFC55" s="219"/>
      <c r="AFD55" s="219"/>
      <c r="AFE55" s="219"/>
      <c r="AFF55" s="219"/>
      <c r="AFG55" s="219"/>
      <c r="AFH55" s="219"/>
      <c r="AFI55" s="219"/>
      <c r="AFJ55" s="219"/>
      <c r="AFK55" s="219"/>
      <c r="AFL55" s="219"/>
      <c r="AFM55" s="219"/>
      <c r="AFN55" s="219"/>
      <c r="AFO55" s="219"/>
      <c r="AFP55" s="219"/>
      <c r="AFQ55" s="219"/>
      <c r="AFR55" s="219"/>
      <c r="AFS55" s="219"/>
      <c r="AFT55" s="219"/>
      <c r="AFU55" s="219"/>
      <c r="AFV55" s="219"/>
      <c r="AFW55" s="219"/>
      <c r="AFX55" s="219"/>
      <c r="AFY55" s="219"/>
      <c r="AFZ55" s="219"/>
      <c r="AGA55" s="219"/>
      <c r="AGB55" s="219"/>
      <c r="AGC55" s="219"/>
      <c r="AGD55" s="219"/>
      <c r="AGE55" s="219"/>
      <c r="AGF55" s="219"/>
      <c r="AGG55" s="219"/>
      <c r="AGH55" s="219"/>
      <c r="AGI55" s="219"/>
      <c r="AGJ55" s="219"/>
      <c r="AGK55" s="219"/>
      <c r="AGL55" s="219"/>
      <c r="AGM55" s="219"/>
      <c r="AGN55" s="219"/>
      <c r="AGO55" s="219"/>
      <c r="AGP55" s="219"/>
      <c r="AGQ55" s="219"/>
      <c r="AGR55" s="219"/>
      <c r="AGS55" s="219"/>
      <c r="AGT55" s="219"/>
      <c r="AGU55" s="219"/>
      <c r="AGV55" s="219"/>
      <c r="AGW55" s="219"/>
      <c r="AGX55" s="219"/>
      <c r="AGY55" s="219"/>
      <c r="AGZ55" s="219"/>
      <c r="AHA55" s="219"/>
      <c r="AHB55" s="219"/>
      <c r="AHC55" s="219"/>
      <c r="AHD55" s="219"/>
      <c r="AHE55" s="219"/>
      <c r="AHF55" s="219"/>
      <c r="AHG55" s="219"/>
      <c r="AHH55" s="219"/>
      <c r="AHI55" s="219"/>
      <c r="AHJ55" s="219"/>
      <c r="AHK55" s="219"/>
      <c r="AHL55" s="219"/>
      <c r="AHM55" s="219"/>
      <c r="AHN55" s="219"/>
      <c r="AHO55" s="219"/>
      <c r="AHP55" s="219"/>
      <c r="AHQ55" s="219"/>
      <c r="AHR55" s="219"/>
      <c r="AHS55" s="219"/>
      <c r="AHT55" s="219"/>
      <c r="AHU55" s="219"/>
      <c r="AHV55" s="219"/>
      <c r="AHW55" s="219"/>
      <c r="AHX55" s="219"/>
      <c r="AHY55" s="219"/>
      <c r="AHZ55" s="219"/>
      <c r="AIA55" s="219"/>
      <c r="AIB55" s="219"/>
      <c r="AIC55" s="219"/>
      <c r="AID55" s="219"/>
      <c r="AIE55" s="219"/>
      <c r="AIF55" s="219"/>
      <c r="AIG55" s="219"/>
      <c r="AIH55" s="219"/>
      <c r="AII55" s="219"/>
      <c r="AIJ55" s="219"/>
      <c r="AIK55" s="219"/>
      <c r="AIL55" s="219"/>
      <c r="AIM55" s="219"/>
      <c r="AIN55" s="219"/>
      <c r="AIO55" s="219"/>
      <c r="AIP55" s="219"/>
      <c r="AIQ55" s="219"/>
      <c r="AIR55" s="219"/>
      <c r="AIS55" s="219"/>
      <c r="AIT55" s="219"/>
      <c r="AIU55" s="219"/>
      <c r="AIV55" s="219"/>
      <c r="AIW55" s="219"/>
      <c r="AIX55" s="219"/>
      <c r="AIY55" s="219"/>
      <c r="AIZ55" s="219"/>
      <c r="AJA55" s="219"/>
      <c r="AJB55" s="219"/>
      <c r="AJC55" s="219"/>
      <c r="AJD55" s="219"/>
      <c r="AJE55" s="219"/>
      <c r="AJF55" s="219"/>
      <c r="AJG55" s="219"/>
      <c r="AJH55" s="219"/>
      <c r="AJI55" s="219"/>
      <c r="AJJ55" s="219"/>
      <c r="AJK55" s="219"/>
      <c r="AJL55" s="219"/>
      <c r="AJM55" s="219"/>
      <c r="AJN55" s="219"/>
      <c r="AJO55" s="219"/>
      <c r="AJP55" s="219"/>
      <c r="AJQ55" s="219"/>
      <c r="AJR55" s="219"/>
      <c r="AJS55" s="219"/>
      <c r="AJT55" s="219"/>
      <c r="AJU55" s="219"/>
      <c r="AJV55" s="219"/>
      <c r="AJW55" s="219"/>
      <c r="AJX55" s="219"/>
      <c r="AJY55" s="219"/>
      <c r="AJZ55" s="219"/>
      <c r="AKA55" s="219"/>
      <c r="AKB55" s="219"/>
      <c r="AKC55" s="219"/>
      <c r="AKD55" s="219"/>
      <c r="AKE55" s="219"/>
      <c r="AKF55" s="219"/>
      <c r="AKG55" s="219"/>
      <c r="AKH55" s="219"/>
      <c r="AKI55" s="219"/>
      <c r="AKJ55" s="219"/>
      <c r="AKK55" s="219"/>
      <c r="AKL55" s="219"/>
      <c r="AKM55" s="219"/>
      <c r="AKN55" s="219"/>
      <c r="AKO55" s="219"/>
      <c r="AKP55" s="219"/>
      <c r="AKQ55" s="219"/>
      <c r="AKR55" s="219"/>
      <c r="AKS55" s="219"/>
      <c r="AKT55" s="219"/>
      <c r="AKU55" s="219"/>
      <c r="AKV55" s="219"/>
      <c r="AKW55" s="219"/>
      <c r="AKX55" s="219"/>
      <c r="AKY55" s="219"/>
      <c r="AKZ55" s="219"/>
      <c r="ALA55" s="219"/>
      <c r="ALB55" s="219"/>
      <c r="ALC55" s="219"/>
      <c r="ALD55" s="219"/>
      <c r="ALE55" s="219"/>
      <c r="ALF55" s="219"/>
      <c r="ALG55" s="219"/>
      <c r="ALH55" s="219"/>
      <c r="ALI55" s="219"/>
      <c r="ALJ55" s="219"/>
      <c r="ALK55" s="219"/>
      <c r="ALL55" s="219"/>
      <c r="ALM55" s="219"/>
      <c r="ALN55" s="219"/>
      <c r="ALO55" s="219"/>
      <c r="ALP55" s="219"/>
      <c r="ALQ55" s="219"/>
      <c r="ALR55" s="219"/>
      <c r="ALS55" s="219"/>
      <c r="ALT55" s="219"/>
      <c r="ALU55" s="219"/>
      <c r="ALV55" s="219"/>
      <c r="ALW55" s="219"/>
      <c r="ALX55" s="219"/>
      <c r="ALY55" s="219"/>
      <c r="ALZ55" s="219"/>
      <c r="AMA55" s="219"/>
      <c r="AMB55" s="219"/>
      <c r="AMC55" s="219"/>
      <c r="AMD55" s="219"/>
      <c r="AME55" s="219"/>
      <c r="AMF55" s="219"/>
      <c r="AMG55" s="219"/>
      <c r="AMH55" s="219"/>
      <c r="AMI55" s="219"/>
      <c r="AMJ55" s="219"/>
      <c r="AMK55" s="219"/>
      <c r="AML55" s="219"/>
      <c r="AMM55" s="219"/>
      <c r="AMN55" s="219"/>
      <c r="AMO55" s="219"/>
      <c r="AMP55" s="219"/>
      <c r="AMQ55" s="219"/>
      <c r="AMR55" s="219"/>
      <c r="AMS55" s="219"/>
      <c r="AMT55" s="219"/>
      <c r="AMU55" s="219"/>
      <c r="AMV55" s="219"/>
      <c r="AMW55" s="219"/>
      <c r="AMX55" s="219"/>
      <c r="AMY55" s="219"/>
      <c r="AMZ55" s="219"/>
      <c r="ANA55" s="219"/>
      <c r="ANB55" s="219"/>
      <c r="ANC55" s="219"/>
      <c r="AND55" s="219"/>
      <c r="ANE55" s="219"/>
      <c r="ANF55" s="219"/>
      <c r="ANG55" s="219"/>
      <c r="ANH55" s="219"/>
      <c r="ANI55" s="219"/>
      <c r="ANJ55" s="219"/>
      <c r="ANK55" s="219"/>
      <c r="ANL55" s="219"/>
      <c r="ANM55" s="219"/>
      <c r="ANN55" s="219"/>
      <c r="ANO55" s="219"/>
      <c r="ANP55" s="219"/>
      <c r="ANQ55" s="219"/>
      <c r="ANR55" s="219"/>
      <c r="ANS55" s="219"/>
      <c r="ANT55" s="219"/>
      <c r="ANU55" s="219"/>
      <c r="ANV55" s="219"/>
      <c r="ANW55" s="219"/>
      <c r="ANX55" s="219"/>
      <c r="ANY55" s="219"/>
      <c r="ANZ55" s="219"/>
      <c r="AOA55" s="219"/>
      <c r="AOB55" s="219"/>
      <c r="AOC55" s="219"/>
      <c r="AOD55" s="219"/>
      <c r="AOE55" s="219"/>
      <c r="AOF55" s="219"/>
      <c r="AOG55" s="219"/>
      <c r="AOH55" s="219"/>
      <c r="AOI55" s="219"/>
      <c r="AOJ55" s="219"/>
      <c r="AOK55" s="219"/>
      <c r="AOL55" s="219"/>
      <c r="AOM55" s="219"/>
      <c r="AON55" s="219"/>
      <c r="AOO55" s="219"/>
      <c r="AOP55" s="219"/>
      <c r="AOQ55" s="219"/>
      <c r="AOR55" s="219"/>
      <c r="AOS55" s="219"/>
      <c r="AOT55" s="219"/>
      <c r="AOU55" s="219"/>
      <c r="AOV55" s="219"/>
      <c r="AOW55" s="219"/>
      <c r="AOX55" s="219"/>
      <c r="AOY55" s="219"/>
      <c r="AOZ55" s="219"/>
      <c r="APA55" s="219"/>
      <c r="APB55" s="219"/>
      <c r="APC55" s="219"/>
      <c r="APD55" s="219"/>
      <c r="APE55" s="219"/>
      <c r="APF55" s="219"/>
      <c r="APG55" s="219"/>
      <c r="APH55" s="219"/>
      <c r="API55" s="219"/>
      <c r="APJ55" s="219"/>
      <c r="APK55" s="219"/>
      <c r="APL55" s="219"/>
      <c r="APM55" s="219"/>
      <c r="APN55" s="219"/>
      <c r="APO55" s="219"/>
      <c r="APP55" s="219"/>
      <c r="APQ55" s="219"/>
      <c r="APR55" s="219"/>
      <c r="APS55" s="219"/>
      <c r="APT55" s="219"/>
      <c r="APU55" s="219"/>
      <c r="APV55" s="219"/>
      <c r="APW55" s="219"/>
      <c r="APX55" s="219"/>
      <c r="APY55" s="219"/>
      <c r="APZ55" s="219"/>
      <c r="AQA55" s="219"/>
      <c r="AQB55" s="219"/>
      <c r="AQC55" s="219"/>
      <c r="AQD55" s="219"/>
      <c r="AQE55" s="219"/>
      <c r="AQF55" s="219"/>
      <c r="AQG55" s="219"/>
      <c r="AQH55" s="219"/>
      <c r="AQI55" s="219"/>
      <c r="AQJ55" s="219"/>
      <c r="AQK55" s="219"/>
      <c r="AQL55" s="219"/>
      <c r="AQM55" s="219"/>
      <c r="AQN55" s="219"/>
      <c r="AQO55" s="219"/>
      <c r="AQP55" s="219"/>
      <c r="AQQ55" s="219"/>
      <c r="AQR55" s="219"/>
      <c r="AQS55" s="219"/>
      <c r="AQT55" s="219"/>
      <c r="AQU55" s="219"/>
      <c r="AQV55" s="219"/>
      <c r="AQW55" s="219"/>
      <c r="AQX55" s="219"/>
      <c r="AQY55" s="219"/>
      <c r="AQZ55" s="219"/>
      <c r="ARA55" s="219"/>
      <c r="ARB55" s="219"/>
      <c r="ARC55" s="219"/>
      <c r="ARD55" s="219"/>
      <c r="ARE55" s="219"/>
      <c r="ARF55" s="219"/>
      <c r="ARG55" s="219"/>
      <c r="ARH55" s="219"/>
      <c r="ARI55" s="219"/>
      <c r="ARJ55" s="219"/>
      <c r="ARK55" s="219"/>
      <c r="ARL55" s="219"/>
      <c r="ARM55" s="219"/>
      <c r="ARN55" s="219"/>
      <c r="ARO55" s="219"/>
      <c r="ARP55" s="219"/>
      <c r="ARQ55" s="219"/>
      <c r="ARR55" s="219"/>
      <c r="ARS55" s="219"/>
      <c r="ART55" s="219"/>
      <c r="ARU55" s="219"/>
      <c r="ARV55" s="219"/>
      <c r="ARW55" s="219"/>
      <c r="ARX55" s="219"/>
      <c r="ARY55" s="219"/>
      <c r="ARZ55" s="219"/>
      <c r="ASA55" s="219"/>
      <c r="ASB55" s="219"/>
      <c r="ASC55" s="219"/>
      <c r="ASD55" s="219"/>
      <c r="ASE55" s="219"/>
      <c r="ASF55" s="219"/>
      <c r="ASG55" s="219"/>
      <c r="ASH55" s="219"/>
      <c r="ASI55" s="219"/>
      <c r="ASJ55" s="219"/>
      <c r="ASK55" s="219"/>
      <c r="ASL55" s="219"/>
      <c r="ASM55" s="219"/>
      <c r="ASN55" s="219"/>
      <c r="ASO55" s="219"/>
      <c r="ASP55" s="219"/>
      <c r="ASQ55" s="219"/>
      <c r="ASR55" s="219"/>
      <c r="ASS55" s="219"/>
      <c r="AST55" s="219"/>
      <c r="ASU55" s="219"/>
      <c r="ASV55" s="219"/>
      <c r="ASW55" s="219"/>
      <c r="ASX55" s="219"/>
      <c r="ASY55" s="219"/>
      <c r="ASZ55" s="219"/>
      <c r="ATA55" s="219"/>
      <c r="ATB55" s="219"/>
      <c r="ATC55" s="219"/>
      <c r="ATD55" s="219"/>
      <c r="ATE55" s="219"/>
      <c r="ATF55" s="219"/>
      <c r="ATG55" s="219"/>
      <c r="ATH55" s="219"/>
      <c r="ATI55" s="219"/>
      <c r="ATJ55" s="219"/>
      <c r="ATK55" s="219"/>
      <c r="ATL55" s="219"/>
      <c r="ATM55" s="219"/>
      <c r="ATN55" s="219"/>
      <c r="ATO55" s="219"/>
      <c r="ATP55" s="219"/>
      <c r="ATQ55" s="219"/>
      <c r="ATR55" s="219"/>
      <c r="ATS55" s="219"/>
      <c r="ATT55" s="219"/>
      <c r="ATU55" s="219"/>
      <c r="ATV55" s="219"/>
      <c r="ATW55" s="219"/>
      <c r="ATX55" s="219"/>
      <c r="ATY55" s="219"/>
      <c r="ATZ55" s="219"/>
      <c r="AUA55" s="219"/>
      <c r="AUB55" s="219"/>
      <c r="AUC55" s="219"/>
      <c r="AUD55" s="219"/>
      <c r="AUE55" s="219"/>
      <c r="AUF55" s="219"/>
      <c r="AUG55" s="219"/>
      <c r="AUH55" s="219"/>
      <c r="AUI55" s="219"/>
      <c r="AUJ55" s="219"/>
      <c r="AUK55" s="219"/>
      <c r="AUL55" s="219"/>
      <c r="AUM55" s="219"/>
      <c r="AUN55" s="219"/>
      <c r="AUO55" s="219"/>
      <c r="AUP55" s="219"/>
      <c r="AUQ55" s="219"/>
      <c r="AUR55" s="219"/>
      <c r="AUS55" s="219"/>
      <c r="AUT55" s="219"/>
      <c r="AUU55" s="219"/>
      <c r="AUV55" s="219"/>
      <c r="AUW55" s="219"/>
      <c r="AUX55" s="219"/>
      <c r="AUY55" s="219"/>
      <c r="AUZ55" s="219"/>
      <c r="AVA55" s="219"/>
      <c r="AVB55" s="219"/>
      <c r="AVC55" s="219"/>
      <c r="AVD55" s="219"/>
      <c r="AVE55" s="219"/>
      <c r="AVF55" s="219"/>
      <c r="AVG55" s="219"/>
      <c r="AVH55" s="219"/>
      <c r="AVI55" s="219"/>
      <c r="AVJ55" s="219"/>
      <c r="AVK55" s="219"/>
      <c r="AVL55" s="219"/>
      <c r="AVM55" s="219"/>
      <c r="AVN55" s="219"/>
      <c r="AVO55" s="219"/>
      <c r="AVP55" s="219"/>
      <c r="AVQ55" s="219"/>
      <c r="AVR55" s="219"/>
      <c r="AVS55" s="219"/>
      <c r="AVT55" s="219"/>
      <c r="AVU55" s="219"/>
      <c r="AVV55" s="219"/>
      <c r="AVW55" s="219"/>
      <c r="AVX55" s="219"/>
      <c r="AVY55" s="219"/>
      <c r="AVZ55" s="219"/>
      <c r="AWA55" s="219"/>
      <c r="AWB55" s="219"/>
      <c r="AWC55" s="219"/>
      <c r="AWD55" s="219"/>
      <c r="AWE55" s="219"/>
      <c r="AWF55" s="219"/>
      <c r="AWG55" s="219"/>
      <c r="AWH55" s="219"/>
      <c r="AWI55" s="219"/>
      <c r="AWJ55" s="219"/>
      <c r="AWK55" s="219"/>
      <c r="AWL55" s="219"/>
      <c r="AWM55" s="219"/>
      <c r="AWN55" s="219"/>
      <c r="AWO55" s="219"/>
      <c r="AWP55" s="219"/>
      <c r="AWQ55" s="219"/>
      <c r="AWR55" s="219"/>
      <c r="AWS55" s="219"/>
      <c r="AWT55" s="219"/>
      <c r="AWU55" s="219"/>
      <c r="AWV55" s="219"/>
      <c r="AWW55" s="219"/>
      <c r="AWX55" s="219"/>
      <c r="AWY55" s="219"/>
      <c r="AWZ55" s="219"/>
      <c r="AXA55" s="219"/>
      <c r="AXB55" s="219"/>
      <c r="AXC55" s="219"/>
      <c r="AXD55" s="219"/>
      <c r="AXE55" s="219"/>
      <c r="AXF55" s="219"/>
      <c r="AXG55" s="219"/>
      <c r="AXH55" s="219"/>
      <c r="AXI55" s="219"/>
      <c r="AXJ55" s="219"/>
      <c r="AXK55" s="219"/>
      <c r="AXL55" s="219"/>
      <c r="AXM55" s="219"/>
      <c r="AXN55" s="219"/>
      <c r="AXO55" s="219"/>
      <c r="AXP55" s="219"/>
      <c r="AXQ55" s="219"/>
      <c r="AXR55" s="219"/>
      <c r="AXS55" s="219"/>
      <c r="AXT55" s="219"/>
      <c r="AXU55" s="219"/>
      <c r="AXV55" s="219"/>
      <c r="AXW55" s="219"/>
      <c r="AXX55" s="219"/>
      <c r="AXY55" s="219"/>
      <c r="AXZ55" s="219"/>
      <c r="AYA55" s="219"/>
      <c r="AYB55" s="219"/>
      <c r="AYC55" s="219"/>
      <c r="AYD55" s="219"/>
      <c r="AYE55" s="219"/>
      <c r="AYF55" s="219"/>
      <c r="AYG55" s="219"/>
      <c r="AYH55" s="219"/>
      <c r="AYI55" s="219"/>
      <c r="AYJ55" s="219"/>
      <c r="AYK55" s="219"/>
      <c r="AYL55" s="219"/>
      <c r="AYM55" s="219"/>
      <c r="AYN55" s="219"/>
      <c r="AYO55" s="219"/>
      <c r="AYP55" s="219"/>
      <c r="AYQ55" s="219"/>
      <c r="AYR55" s="219"/>
      <c r="AYS55" s="219"/>
      <c r="AYT55" s="219"/>
      <c r="AYU55" s="219"/>
      <c r="AYV55" s="219"/>
      <c r="AYW55" s="219"/>
      <c r="AYX55" s="219"/>
      <c r="AYY55" s="219"/>
      <c r="AYZ55" s="219"/>
      <c r="AZA55" s="219"/>
      <c r="AZB55" s="219"/>
      <c r="AZC55" s="219"/>
      <c r="AZD55" s="219"/>
      <c r="AZE55" s="219"/>
      <c r="AZF55" s="219"/>
      <c r="AZG55" s="219"/>
      <c r="AZH55" s="219"/>
      <c r="AZI55" s="219"/>
      <c r="AZJ55" s="219"/>
      <c r="AZK55" s="219"/>
      <c r="AZL55" s="219"/>
      <c r="AZM55" s="219"/>
      <c r="AZN55" s="219"/>
      <c r="AZO55" s="219"/>
      <c r="AZP55" s="219"/>
      <c r="AZQ55" s="219"/>
      <c r="AZR55" s="219"/>
      <c r="AZS55" s="219"/>
      <c r="AZT55" s="219"/>
      <c r="AZU55" s="219"/>
      <c r="AZV55" s="219"/>
      <c r="AZW55" s="219"/>
      <c r="AZX55" s="219"/>
      <c r="AZY55" s="219"/>
      <c r="AZZ55" s="219"/>
      <c r="BAA55" s="219"/>
      <c r="BAB55" s="219"/>
      <c r="BAC55" s="219"/>
      <c r="BAD55" s="219"/>
      <c r="BAE55" s="219"/>
      <c r="BAF55" s="219"/>
      <c r="BAG55" s="219"/>
      <c r="BAH55" s="219"/>
      <c r="BAI55" s="219"/>
      <c r="BAJ55" s="219"/>
      <c r="BAK55" s="219"/>
      <c r="BAL55" s="219"/>
      <c r="BAM55" s="219"/>
      <c r="BAN55" s="219"/>
      <c r="BAO55" s="219"/>
      <c r="BAP55" s="219"/>
      <c r="BAQ55" s="219"/>
      <c r="BAR55" s="219"/>
      <c r="BAS55" s="219"/>
      <c r="BAT55" s="219"/>
      <c r="BAU55" s="219"/>
      <c r="BAV55" s="219"/>
      <c r="BAW55" s="219"/>
      <c r="BAX55" s="219"/>
      <c r="BAY55" s="219"/>
      <c r="BAZ55" s="219"/>
      <c r="BBA55" s="219"/>
      <c r="BBB55" s="219"/>
      <c r="BBC55" s="219"/>
      <c r="BBD55" s="219"/>
      <c r="BBE55" s="219"/>
      <c r="BBF55" s="219"/>
      <c r="BBG55" s="219"/>
      <c r="BBH55" s="219"/>
      <c r="BBI55" s="219"/>
      <c r="BBJ55" s="219"/>
      <c r="BBK55" s="219"/>
      <c r="BBL55" s="219"/>
      <c r="BBM55" s="219"/>
      <c r="BBN55" s="219"/>
      <c r="BBO55" s="219"/>
      <c r="BBP55" s="219"/>
      <c r="BBQ55" s="219"/>
      <c r="BBR55" s="219"/>
      <c r="BBS55" s="219"/>
      <c r="BBT55" s="219"/>
      <c r="BBU55" s="219"/>
      <c r="BBV55" s="219"/>
      <c r="BBW55" s="219"/>
      <c r="BBX55" s="219"/>
      <c r="BBY55" s="219"/>
      <c r="BBZ55" s="219"/>
      <c r="BCA55" s="219"/>
      <c r="BCB55" s="219"/>
      <c r="BCC55" s="219"/>
      <c r="BCD55" s="219"/>
      <c r="BCE55" s="219"/>
      <c r="BCF55" s="219"/>
      <c r="BCG55" s="219"/>
      <c r="BCH55" s="219"/>
      <c r="BCI55" s="219"/>
      <c r="BCJ55" s="219"/>
      <c r="BCK55" s="219"/>
      <c r="BCL55" s="219"/>
      <c r="BCM55" s="219"/>
      <c r="BCN55" s="219"/>
      <c r="BCO55" s="219"/>
      <c r="BCP55" s="219"/>
      <c r="BCQ55" s="219"/>
      <c r="BCR55" s="219"/>
      <c r="BCS55" s="219"/>
      <c r="BCT55" s="219"/>
      <c r="BCU55" s="219"/>
      <c r="BCV55" s="219"/>
      <c r="BCW55" s="219"/>
      <c r="BCX55" s="219"/>
      <c r="BCY55" s="219"/>
      <c r="BCZ55" s="219"/>
      <c r="BDA55" s="219"/>
      <c r="BDB55" s="219"/>
      <c r="BDC55" s="219"/>
      <c r="BDD55" s="219"/>
      <c r="BDE55" s="219"/>
      <c r="BDF55" s="219"/>
      <c r="BDG55" s="219"/>
      <c r="BDH55" s="219"/>
      <c r="BDI55" s="219"/>
      <c r="BDJ55" s="219"/>
      <c r="BDK55" s="219"/>
      <c r="BDL55" s="219"/>
      <c r="BDM55" s="219"/>
      <c r="BDN55" s="219"/>
      <c r="BDO55" s="219"/>
      <c r="BDP55" s="219"/>
      <c r="BDQ55" s="219"/>
      <c r="BDR55" s="219"/>
      <c r="BDS55" s="219"/>
      <c r="BDT55" s="219"/>
      <c r="BDU55" s="219"/>
      <c r="BDV55" s="219"/>
      <c r="BDW55" s="219"/>
      <c r="BDX55" s="219"/>
      <c r="BDY55" s="219"/>
      <c r="BDZ55" s="219"/>
      <c r="BEA55" s="219"/>
      <c r="BEB55" s="219"/>
      <c r="BEC55" s="219"/>
      <c r="BED55" s="219"/>
      <c r="BEE55" s="219"/>
      <c r="BEF55" s="219"/>
      <c r="BEG55" s="219"/>
      <c r="BEH55" s="219"/>
      <c r="BEI55" s="219"/>
      <c r="BEJ55" s="219"/>
      <c r="BEK55" s="219"/>
      <c r="BEL55" s="219"/>
      <c r="BEM55" s="219"/>
      <c r="BEN55" s="219"/>
      <c r="BEO55" s="219"/>
      <c r="BEP55" s="219"/>
      <c r="BEQ55" s="219"/>
      <c r="BER55" s="219"/>
      <c r="BES55" s="219"/>
      <c r="BET55" s="219"/>
      <c r="BEU55" s="219"/>
      <c r="BEV55" s="219"/>
      <c r="BEW55" s="219"/>
      <c r="BEX55" s="219"/>
      <c r="BEY55" s="219"/>
      <c r="BEZ55" s="219"/>
      <c r="BFA55" s="219"/>
      <c r="BFB55" s="219"/>
      <c r="BFC55" s="219"/>
      <c r="BFD55" s="219"/>
      <c r="BFE55" s="219"/>
      <c r="BFF55" s="219"/>
      <c r="BFG55" s="219"/>
      <c r="BFH55" s="219"/>
      <c r="BFI55" s="219"/>
      <c r="BFJ55" s="219"/>
      <c r="BFK55" s="219"/>
      <c r="BFL55" s="219"/>
      <c r="BFM55" s="219"/>
      <c r="BFN55" s="219"/>
      <c r="BFO55" s="219"/>
      <c r="BFP55" s="219"/>
      <c r="BFQ55" s="219"/>
      <c r="BFR55" s="219"/>
      <c r="BFS55" s="219"/>
      <c r="BFT55" s="219"/>
      <c r="BFU55" s="219"/>
      <c r="BFV55" s="219"/>
      <c r="BFW55" s="219"/>
      <c r="BFX55" s="219"/>
      <c r="BFY55" s="219"/>
      <c r="BFZ55" s="219"/>
      <c r="BGA55" s="219"/>
      <c r="BGB55" s="219"/>
      <c r="BGC55" s="219"/>
      <c r="BGD55" s="219"/>
      <c r="BGE55" s="219"/>
      <c r="BGF55" s="219"/>
      <c r="BGG55" s="219"/>
      <c r="BGH55" s="219"/>
      <c r="BGI55" s="219"/>
      <c r="BGJ55" s="219"/>
      <c r="BGK55" s="219"/>
      <c r="BGL55" s="219"/>
      <c r="BGM55" s="219"/>
      <c r="BGN55" s="219"/>
      <c r="BGO55" s="219"/>
      <c r="BGP55" s="219"/>
      <c r="BGQ55" s="219"/>
      <c r="BGR55" s="219"/>
      <c r="BGS55" s="219"/>
      <c r="BGT55" s="219"/>
      <c r="BGU55" s="219"/>
      <c r="BGV55" s="219"/>
      <c r="BGW55" s="219"/>
      <c r="BGX55" s="219"/>
      <c r="BGY55" s="219"/>
      <c r="BGZ55" s="219"/>
      <c r="BHA55" s="219"/>
      <c r="BHB55" s="219"/>
      <c r="BHC55" s="219"/>
      <c r="BHD55" s="219"/>
      <c r="BHE55" s="219"/>
      <c r="BHF55" s="219"/>
      <c r="BHG55" s="219"/>
      <c r="BHH55" s="219"/>
      <c r="BHI55" s="219"/>
      <c r="BHJ55" s="219"/>
      <c r="BHK55" s="219"/>
      <c r="BHL55" s="219"/>
      <c r="BHM55" s="219"/>
      <c r="BHN55" s="219"/>
      <c r="BHO55" s="219"/>
      <c r="BHP55" s="219"/>
      <c r="BHQ55" s="219"/>
      <c r="BHR55" s="219"/>
      <c r="BHS55" s="219"/>
      <c r="BHT55" s="219"/>
      <c r="BHU55" s="219"/>
      <c r="BHV55" s="219"/>
      <c r="BHW55" s="219"/>
      <c r="BHX55" s="219"/>
      <c r="BHY55" s="219"/>
      <c r="BHZ55" s="219"/>
      <c r="BIA55" s="219"/>
      <c r="BIB55" s="219"/>
      <c r="BIC55" s="219"/>
      <c r="BID55" s="219"/>
      <c r="BIE55" s="219"/>
      <c r="BIF55" s="219"/>
      <c r="BIG55" s="219"/>
      <c r="BIH55" s="219"/>
      <c r="BII55" s="219"/>
      <c r="BIJ55" s="219"/>
      <c r="BIK55" s="219"/>
      <c r="BIL55" s="219"/>
      <c r="BIM55" s="219"/>
      <c r="BIN55" s="219"/>
      <c r="BIO55" s="219"/>
      <c r="BIP55" s="219"/>
      <c r="BIQ55" s="219"/>
      <c r="BIR55" s="219"/>
      <c r="BIS55" s="219"/>
      <c r="BIT55" s="219"/>
      <c r="BIU55" s="219"/>
      <c r="BIV55" s="219"/>
      <c r="BIW55" s="219"/>
      <c r="BIX55" s="219"/>
      <c r="BIY55" s="219"/>
      <c r="BIZ55" s="219"/>
      <c r="BJA55" s="219"/>
      <c r="BJB55" s="219"/>
      <c r="BJC55" s="219"/>
      <c r="BJD55" s="219"/>
      <c r="BJE55" s="219"/>
      <c r="BJF55" s="219"/>
      <c r="BJG55" s="219"/>
      <c r="BJH55" s="219"/>
      <c r="BJI55" s="219"/>
      <c r="BJJ55" s="219"/>
      <c r="BJK55" s="219"/>
      <c r="BJL55" s="219"/>
      <c r="BJM55" s="219"/>
      <c r="BJN55" s="219"/>
      <c r="BJO55" s="219"/>
      <c r="BJP55" s="219"/>
      <c r="BJQ55" s="219"/>
      <c r="BJR55" s="219"/>
      <c r="BJS55" s="219"/>
      <c r="BJT55" s="219"/>
      <c r="BJU55" s="219"/>
      <c r="BJV55" s="219"/>
      <c r="BJW55" s="219"/>
      <c r="BJX55" s="219"/>
    </row>
    <row r="56" spans="1:1636" s="346" customFormat="1" ht="21.9" customHeight="1" x14ac:dyDescent="0.25">
      <c r="A56" s="311"/>
      <c r="B56" s="348"/>
      <c r="C56" s="313"/>
      <c r="D56" s="232">
        <v>133</v>
      </c>
      <c r="E56" s="233" t="s">
        <v>402</v>
      </c>
      <c r="F56" s="239">
        <v>1000000</v>
      </c>
      <c r="G56" s="239">
        <v>1000000</v>
      </c>
      <c r="H56" s="239">
        <v>1000000</v>
      </c>
      <c r="I56" s="239">
        <v>1000000</v>
      </c>
      <c r="J56" s="239">
        <v>1000000</v>
      </c>
      <c r="K56" s="239">
        <v>1000000</v>
      </c>
      <c r="L56" s="239">
        <v>1000000</v>
      </c>
      <c r="M56" s="239">
        <v>1000000</v>
      </c>
      <c r="N56" s="239">
        <v>1000000</v>
      </c>
      <c r="O56" s="239">
        <v>1000000</v>
      </c>
      <c r="P56" s="239">
        <v>1000000</v>
      </c>
      <c r="Q56" s="239">
        <v>1000000</v>
      </c>
      <c r="R56" s="239">
        <f t="shared" si="1"/>
        <v>12000000</v>
      </c>
      <c r="S56" s="241">
        <f>+R56/12</f>
        <v>1000000</v>
      </c>
      <c r="T56" s="252"/>
      <c r="U56" s="237"/>
      <c r="V56" s="219"/>
      <c r="W56" s="219"/>
      <c r="X56" s="219"/>
      <c r="Y56" s="219"/>
      <c r="Z56" s="219"/>
      <c r="AA56" s="219"/>
      <c r="AB56" s="219"/>
      <c r="AC56" s="219"/>
      <c r="AD56" s="219"/>
      <c r="AE56" s="219"/>
      <c r="AF56" s="219"/>
      <c r="AG56" s="219"/>
      <c r="AH56" s="219"/>
      <c r="AI56" s="219"/>
      <c r="AJ56" s="219"/>
      <c r="AK56" s="219"/>
      <c r="AL56" s="219"/>
      <c r="AM56" s="219"/>
      <c r="AN56" s="219"/>
      <c r="AO56" s="219"/>
      <c r="AP56" s="219"/>
      <c r="AQ56" s="219"/>
      <c r="AR56" s="219"/>
      <c r="AS56" s="219"/>
      <c r="AT56" s="219"/>
      <c r="AU56" s="219"/>
      <c r="AV56" s="219"/>
      <c r="AW56" s="219"/>
      <c r="AX56" s="219"/>
      <c r="AY56" s="219"/>
      <c r="AZ56" s="219"/>
      <c r="BA56" s="219"/>
      <c r="BB56" s="219"/>
      <c r="BC56" s="219"/>
      <c r="BD56" s="219"/>
      <c r="BE56" s="219"/>
      <c r="BF56" s="219"/>
      <c r="BG56" s="219"/>
      <c r="BH56" s="219"/>
      <c r="BI56" s="219"/>
      <c r="BJ56" s="219"/>
      <c r="BK56" s="219"/>
      <c r="BL56" s="219"/>
      <c r="BM56" s="219"/>
      <c r="BN56" s="219"/>
      <c r="BO56" s="219"/>
      <c r="BP56" s="219"/>
      <c r="BQ56" s="219"/>
      <c r="BR56" s="219"/>
      <c r="BS56" s="219"/>
      <c r="BT56" s="219"/>
      <c r="BU56" s="219"/>
      <c r="BV56" s="219"/>
      <c r="BW56" s="219"/>
      <c r="BX56" s="219"/>
      <c r="BY56" s="219"/>
      <c r="BZ56" s="219"/>
      <c r="CA56" s="219"/>
      <c r="CB56" s="219"/>
      <c r="CC56" s="219"/>
      <c r="CD56" s="219"/>
      <c r="CE56" s="219"/>
      <c r="CF56" s="219"/>
      <c r="CG56" s="219"/>
      <c r="CH56" s="219"/>
      <c r="CI56" s="219"/>
      <c r="CJ56" s="219"/>
      <c r="CK56" s="219"/>
      <c r="CL56" s="219"/>
      <c r="CM56" s="219"/>
      <c r="CN56" s="219"/>
      <c r="CO56" s="219"/>
      <c r="CP56" s="219"/>
      <c r="CQ56" s="219"/>
      <c r="CR56" s="219"/>
      <c r="CS56" s="219"/>
      <c r="CT56" s="219"/>
      <c r="CU56" s="219"/>
      <c r="CV56" s="219"/>
      <c r="CW56" s="219"/>
      <c r="CX56" s="219"/>
      <c r="CY56" s="219"/>
      <c r="CZ56" s="219"/>
      <c r="DA56" s="219"/>
      <c r="DB56" s="219"/>
      <c r="DC56" s="219"/>
      <c r="DD56" s="219"/>
      <c r="DE56" s="219"/>
      <c r="DF56" s="219"/>
      <c r="DG56" s="219"/>
      <c r="DH56" s="219"/>
      <c r="DI56" s="219"/>
      <c r="DJ56" s="219"/>
      <c r="DK56" s="219"/>
      <c r="DL56" s="219"/>
      <c r="DM56" s="219"/>
      <c r="DN56" s="219"/>
      <c r="DO56" s="219"/>
      <c r="DP56" s="219"/>
      <c r="DQ56" s="219"/>
      <c r="DR56" s="219"/>
      <c r="DS56" s="219"/>
      <c r="DT56" s="219"/>
      <c r="DU56" s="219"/>
      <c r="DV56" s="219"/>
      <c r="DW56" s="219"/>
      <c r="DX56" s="219"/>
      <c r="DY56" s="219"/>
      <c r="DZ56" s="219"/>
      <c r="EA56" s="219"/>
      <c r="EB56" s="219"/>
      <c r="EC56" s="219"/>
      <c r="ED56" s="219"/>
      <c r="EE56" s="219"/>
      <c r="EF56" s="219"/>
      <c r="EG56" s="219"/>
      <c r="EH56" s="219"/>
      <c r="EI56" s="219"/>
      <c r="EJ56" s="219"/>
      <c r="EK56" s="219"/>
      <c r="EL56" s="219"/>
      <c r="EM56" s="219"/>
      <c r="EN56" s="219"/>
      <c r="EO56" s="219"/>
      <c r="EP56" s="219"/>
      <c r="EQ56" s="219"/>
      <c r="ER56" s="219"/>
      <c r="ES56" s="219"/>
      <c r="ET56" s="219"/>
      <c r="EU56" s="219"/>
      <c r="EV56" s="219"/>
      <c r="EW56" s="219"/>
      <c r="EX56" s="219"/>
      <c r="EY56" s="219"/>
      <c r="EZ56" s="219"/>
      <c r="FA56" s="219"/>
      <c r="FB56" s="219"/>
      <c r="FC56" s="219"/>
      <c r="FD56" s="219"/>
      <c r="FE56" s="219"/>
      <c r="FF56" s="219"/>
      <c r="FG56" s="219"/>
      <c r="FH56" s="219"/>
      <c r="FI56" s="219"/>
      <c r="FJ56" s="219"/>
      <c r="FK56" s="219"/>
      <c r="FL56" s="219"/>
      <c r="FM56" s="219"/>
      <c r="FN56" s="219"/>
      <c r="FO56" s="219"/>
      <c r="FP56" s="219"/>
      <c r="FQ56" s="219"/>
      <c r="FR56" s="219"/>
      <c r="FS56" s="219"/>
      <c r="FT56" s="219"/>
      <c r="FU56" s="219"/>
      <c r="FV56" s="219"/>
      <c r="FW56" s="219"/>
      <c r="FX56" s="219"/>
      <c r="FY56" s="219"/>
      <c r="FZ56" s="219"/>
      <c r="GA56" s="219"/>
      <c r="GB56" s="219"/>
      <c r="GC56" s="219"/>
      <c r="GD56" s="219"/>
      <c r="GE56" s="219"/>
      <c r="GF56" s="219"/>
      <c r="GG56" s="219"/>
      <c r="GH56" s="219"/>
      <c r="GI56" s="219"/>
      <c r="GJ56" s="219"/>
      <c r="GK56" s="219"/>
      <c r="GL56" s="219"/>
      <c r="GM56" s="219"/>
      <c r="GN56" s="219"/>
      <c r="GO56" s="219"/>
      <c r="GP56" s="219"/>
      <c r="GQ56" s="219"/>
      <c r="GR56" s="219"/>
      <c r="GS56" s="219"/>
      <c r="GT56" s="219"/>
      <c r="GU56" s="219"/>
      <c r="GV56" s="219"/>
      <c r="GW56" s="219"/>
      <c r="GX56" s="219"/>
      <c r="GY56" s="219"/>
      <c r="GZ56" s="219"/>
      <c r="HA56" s="219"/>
      <c r="HB56" s="219"/>
      <c r="HC56" s="219"/>
      <c r="HD56" s="219"/>
      <c r="HE56" s="219"/>
      <c r="HF56" s="219"/>
      <c r="HG56" s="219"/>
      <c r="HH56" s="219"/>
      <c r="HI56" s="219"/>
      <c r="HJ56" s="219"/>
      <c r="HK56" s="219"/>
      <c r="HL56" s="219"/>
      <c r="HM56" s="219"/>
      <c r="HN56" s="219"/>
      <c r="HO56" s="219"/>
      <c r="HP56" s="219"/>
      <c r="HQ56" s="219"/>
      <c r="HR56" s="219"/>
      <c r="HS56" s="219"/>
      <c r="HT56" s="219"/>
      <c r="HU56" s="219"/>
      <c r="HV56" s="219"/>
      <c r="HW56" s="219"/>
      <c r="HX56" s="219"/>
      <c r="HY56" s="219"/>
      <c r="HZ56" s="219"/>
      <c r="IA56" s="219"/>
      <c r="IB56" s="219"/>
      <c r="IC56" s="219"/>
      <c r="ID56" s="219"/>
      <c r="IE56" s="219"/>
      <c r="IF56" s="219"/>
      <c r="IG56" s="219"/>
      <c r="IH56" s="219"/>
      <c r="II56" s="219"/>
      <c r="IJ56" s="219"/>
      <c r="IK56" s="219"/>
      <c r="IL56" s="219"/>
      <c r="IM56" s="219"/>
      <c r="IN56" s="219"/>
      <c r="IO56" s="219"/>
      <c r="IP56" s="219"/>
      <c r="IQ56" s="219"/>
      <c r="IR56" s="219"/>
      <c r="IS56" s="219"/>
      <c r="IT56" s="219"/>
      <c r="IU56" s="219"/>
      <c r="IV56" s="219"/>
      <c r="IW56" s="219"/>
      <c r="IX56" s="219"/>
      <c r="IY56" s="219"/>
      <c r="IZ56" s="219"/>
      <c r="JA56" s="219"/>
      <c r="JB56" s="219"/>
      <c r="JC56" s="219"/>
      <c r="JD56" s="219"/>
      <c r="JE56" s="219"/>
      <c r="JF56" s="219"/>
      <c r="JG56" s="219"/>
      <c r="JH56" s="219"/>
      <c r="JI56" s="219"/>
      <c r="JJ56" s="219"/>
      <c r="JK56" s="219"/>
      <c r="JL56" s="219"/>
      <c r="JM56" s="219"/>
      <c r="JN56" s="219"/>
      <c r="JO56" s="219"/>
      <c r="JP56" s="219"/>
      <c r="JQ56" s="219"/>
      <c r="JR56" s="219"/>
      <c r="JS56" s="219"/>
      <c r="JT56" s="219"/>
      <c r="JU56" s="219"/>
      <c r="JV56" s="219"/>
      <c r="JW56" s="219"/>
      <c r="JX56" s="219"/>
      <c r="JY56" s="219"/>
      <c r="JZ56" s="219"/>
      <c r="KA56" s="219"/>
      <c r="KB56" s="219"/>
      <c r="KC56" s="219"/>
      <c r="KD56" s="219"/>
      <c r="KE56" s="219"/>
      <c r="KF56" s="219"/>
      <c r="KG56" s="219"/>
      <c r="KH56" s="219"/>
      <c r="KI56" s="219"/>
      <c r="KJ56" s="219"/>
      <c r="KK56" s="219"/>
      <c r="KL56" s="219"/>
      <c r="KM56" s="219"/>
      <c r="KN56" s="219"/>
      <c r="KO56" s="219"/>
      <c r="KP56" s="219"/>
      <c r="KQ56" s="219"/>
      <c r="KR56" s="219"/>
      <c r="KS56" s="219"/>
      <c r="KT56" s="219"/>
      <c r="KU56" s="219"/>
      <c r="KV56" s="219"/>
      <c r="KW56" s="219"/>
      <c r="KX56" s="219"/>
      <c r="KY56" s="219"/>
      <c r="KZ56" s="219"/>
      <c r="LA56" s="219"/>
      <c r="LB56" s="219"/>
      <c r="LC56" s="219"/>
      <c r="LD56" s="219"/>
      <c r="LE56" s="219"/>
      <c r="LF56" s="219"/>
      <c r="LG56" s="219"/>
      <c r="LH56" s="219"/>
      <c r="LI56" s="219"/>
      <c r="LJ56" s="219"/>
      <c r="LK56" s="219"/>
      <c r="LL56" s="219"/>
      <c r="LM56" s="219"/>
      <c r="LN56" s="219"/>
      <c r="LO56" s="219"/>
      <c r="LP56" s="219"/>
      <c r="LQ56" s="219"/>
      <c r="LR56" s="219"/>
      <c r="LS56" s="219"/>
      <c r="LT56" s="219"/>
      <c r="LU56" s="219"/>
      <c r="LV56" s="219"/>
      <c r="LW56" s="219"/>
      <c r="LX56" s="219"/>
      <c r="LY56" s="219"/>
      <c r="LZ56" s="219"/>
      <c r="MA56" s="219"/>
      <c r="MB56" s="219"/>
      <c r="MC56" s="219"/>
      <c r="MD56" s="219"/>
      <c r="ME56" s="219"/>
      <c r="MF56" s="219"/>
      <c r="MG56" s="219"/>
      <c r="MH56" s="219"/>
      <c r="MI56" s="219"/>
      <c r="MJ56" s="219"/>
      <c r="MK56" s="219"/>
      <c r="ML56" s="219"/>
      <c r="MM56" s="219"/>
      <c r="MN56" s="219"/>
      <c r="MO56" s="219"/>
      <c r="MP56" s="219"/>
      <c r="MQ56" s="219"/>
      <c r="MR56" s="219"/>
      <c r="MS56" s="219"/>
      <c r="MT56" s="219"/>
      <c r="MU56" s="219"/>
      <c r="MV56" s="219"/>
      <c r="MW56" s="219"/>
      <c r="MX56" s="219"/>
      <c r="MY56" s="219"/>
      <c r="MZ56" s="219"/>
      <c r="NA56" s="219"/>
      <c r="NB56" s="219"/>
      <c r="NC56" s="219"/>
      <c r="ND56" s="219"/>
      <c r="NE56" s="219"/>
      <c r="NF56" s="219"/>
      <c r="NG56" s="219"/>
      <c r="NH56" s="219"/>
      <c r="NI56" s="219"/>
      <c r="NJ56" s="219"/>
      <c r="NK56" s="219"/>
      <c r="NL56" s="219"/>
      <c r="NM56" s="219"/>
      <c r="NN56" s="219"/>
      <c r="NO56" s="219"/>
      <c r="NP56" s="219"/>
      <c r="NQ56" s="219"/>
      <c r="NR56" s="219"/>
      <c r="NS56" s="219"/>
      <c r="NT56" s="219"/>
      <c r="NU56" s="219"/>
      <c r="NV56" s="219"/>
      <c r="NW56" s="219"/>
      <c r="NX56" s="219"/>
      <c r="NY56" s="219"/>
      <c r="NZ56" s="219"/>
      <c r="OA56" s="219"/>
      <c r="OB56" s="219"/>
      <c r="OC56" s="219"/>
      <c r="OD56" s="219"/>
      <c r="OE56" s="219"/>
      <c r="OF56" s="219"/>
      <c r="OG56" s="219"/>
      <c r="OH56" s="219"/>
      <c r="OI56" s="219"/>
      <c r="OJ56" s="219"/>
      <c r="OK56" s="219"/>
      <c r="OL56" s="219"/>
      <c r="OM56" s="219"/>
      <c r="ON56" s="219"/>
      <c r="OO56" s="219"/>
      <c r="OP56" s="219"/>
      <c r="OQ56" s="219"/>
      <c r="OR56" s="219"/>
      <c r="OS56" s="219"/>
      <c r="OT56" s="219"/>
      <c r="OU56" s="219"/>
      <c r="OV56" s="219"/>
      <c r="OW56" s="219"/>
      <c r="OX56" s="219"/>
      <c r="OY56" s="219"/>
      <c r="OZ56" s="219"/>
      <c r="PA56" s="219"/>
      <c r="PB56" s="219"/>
      <c r="PC56" s="219"/>
      <c r="PD56" s="219"/>
      <c r="PE56" s="219"/>
      <c r="PF56" s="219"/>
      <c r="PG56" s="219"/>
      <c r="PH56" s="219"/>
      <c r="PI56" s="219"/>
      <c r="PJ56" s="219"/>
      <c r="PK56" s="219"/>
      <c r="PL56" s="219"/>
      <c r="PM56" s="219"/>
      <c r="PN56" s="219"/>
      <c r="PO56" s="219"/>
      <c r="PP56" s="219"/>
      <c r="PQ56" s="219"/>
      <c r="PR56" s="219"/>
      <c r="PS56" s="219"/>
      <c r="PT56" s="219"/>
      <c r="PU56" s="219"/>
      <c r="PV56" s="219"/>
      <c r="PW56" s="219"/>
      <c r="PX56" s="219"/>
      <c r="PY56" s="219"/>
      <c r="PZ56" s="219"/>
      <c r="QA56" s="219"/>
      <c r="QB56" s="219"/>
      <c r="QC56" s="219"/>
      <c r="QD56" s="219"/>
      <c r="QE56" s="219"/>
      <c r="QF56" s="219"/>
      <c r="QG56" s="219"/>
      <c r="QH56" s="219"/>
      <c r="QI56" s="219"/>
      <c r="QJ56" s="219"/>
      <c r="QK56" s="219"/>
      <c r="QL56" s="219"/>
      <c r="QM56" s="219"/>
      <c r="QN56" s="219"/>
      <c r="QO56" s="219"/>
      <c r="QP56" s="219"/>
      <c r="QQ56" s="219"/>
      <c r="QR56" s="219"/>
      <c r="QS56" s="219"/>
      <c r="QT56" s="219"/>
      <c r="QU56" s="219"/>
      <c r="QV56" s="219"/>
      <c r="QW56" s="219"/>
      <c r="QX56" s="219"/>
      <c r="QY56" s="219"/>
      <c r="QZ56" s="219"/>
      <c r="RA56" s="219"/>
      <c r="RB56" s="219"/>
      <c r="RC56" s="219"/>
      <c r="RD56" s="219"/>
      <c r="RE56" s="219"/>
      <c r="RF56" s="219"/>
      <c r="RG56" s="219"/>
      <c r="RH56" s="219"/>
      <c r="RI56" s="219"/>
      <c r="RJ56" s="219"/>
      <c r="RK56" s="219"/>
      <c r="RL56" s="219"/>
      <c r="RM56" s="219"/>
      <c r="RN56" s="219"/>
      <c r="RO56" s="219"/>
      <c r="RP56" s="219"/>
      <c r="RQ56" s="219"/>
      <c r="RR56" s="219"/>
      <c r="RS56" s="219"/>
      <c r="RT56" s="219"/>
      <c r="RU56" s="219"/>
      <c r="RV56" s="219"/>
      <c r="RW56" s="219"/>
      <c r="RX56" s="219"/>
      <c r="RY56" s="219"/>
      <c r="RZ56" s="219"/>
      <c r="SA56" s="219"/>
      <c r="SB56" s="219"/>
      <c r="SC56" s="219"/>
      <c r="SD56" s="219"/>
      <c r="SE56" s="219"/>
      <c r="SF56" s="219"/>
      <c r="SG56" s="219"/>
      <c r="SH56" s="219"/>
      <c r="SI56" s="219"/>
      <c r="SJ56" s="219"/>
      <c r="SK56" s="219"/>
      <c r="SL56" s="219"/>
      <c r="SM56" s="219"/>
      <c r="SN56" s="219"/>
      <c r="SO56" s="219"/>
      <c r="SP56" s="219"/>
      <c r="SQ56" s="219"/>
      <c r="SR56" s="219"/>
      <c r="SS56" s="219"/>
      <c r="ST56" s="219"/>
      <c r="SU56" s="219"/>
      <c r="SV56" s="219"/>
      <c r="SW56" s="219"/>
      <c r="SX56" s="219"/>
      <c r="SY56" s="219"/>
      <c r="SZ56" s="219"/>
      <c r="TA56" s="219"/>
      <c r="TB56" s="219"/>
      <c r="TC56" s="219"/>
      <c r="TD56" s="219"/>
      <c r="TE56" s="219"/>
      <c r="TF56" s="219"/>
      <c r="TG56" s="219"/>
      <c r="TH56" s="219"/>
      <c r="TI56" s="219"/>
      <c r="TJ56" s="219"/>
      <c r="TK56" s="219"/>
      <c r="TL56" s="219"/>
      <c r="TM56" s="219"/>
      <c r="TN56" s="219"/>
      <c r="TO56" s="219"/>
      <c r="TP56" s="219"/>
      <c r="TQ56" s="219"/>
      <c r="TR56" s="219"/>
      <c r="TS56" s="219"/>
      <c r="TT56" s="219"/>
      <c r="TU56" s="219"/>
      <c r="TV56" s="219"/>
      <c r="TW56" s="219"/>
      <c r="TX56" s="219"/>
      <c r="TY56" s="219"/>
      <c r="TZ56" s="219"/>
      <c r="UA56" s="219"/>
      <c r="UB56" s="219"/>
      <c r="UC56" s="219"/>
      <c r="UD56" s="219"/>
      <c r="UE56" s="219"/>
      <c r="UF56" s="219"/>
      <c r="UG56" s="219"/>
      <c r="UH56" s="219"/>
      <c r="UI56" s="219"/>
      <c r="UJ56" s="219"/>
      <c r="UK56" s="219"/>
      <c r="UL56" s="219"/>
      <c r="UM56" s="219"/>
      <c r="UN56" s="219"/>
      <c r="UO56" s="219"/>
      <c r="UP56" s="219"/>
      <c r="UQ56" s="219"/>
      <c r="UR56" s="219"/>
      <c r="US56" s="219"/>
      <c r="UT56" s="219"/>
      <c r="UU56" s="219"/>
      <c r="UV56" s="219"/>
      <c r="UW56" s="219"/>
      <c r="UX56" s="219"/>
      <c r="UY56" s="219"/>
      <c r="UZ56" s="219"/>
      <c r="VA56" s="219"/>
      <c r="VB56" s="219"/>
      <c r="VC56" s="219"/>
      <c r="VD56" s="219"/>
      <c r="VE56" s="219"/>
      <c r="VF56" s="219"/>
      <c r="VG56" s="219"/>
      <c r="VH56" s="219"/>
      <c r="VI56" s="219"/>
      <c r="VJ56" s="219"/>
      <c r="VK56" s="219"/>
      <c r="VL56" s="219"/>
      <c r="VM56" s="219"/>
      <c r="VN56" s="219"/>
      <c r="VO56" s="219"/>
      <c r="VP56" s="219"/>
      <c r="VQ56" s="219"/>
      <c r="VR56" s="219"/>
      <c r="VS56" s="219"/>
      <c r="VT56" s="219"/>
      <c r="VU56" s="219"/>
      <c r="VV56" s="219"/>
      <c r="VW56" s="219"/>
      <c r="VX56" s="219"/>
      <c r="VY56" s="219"/>
      <c r="VZ56" s="219"/>
      <c r="WA56" s="219"/>
      <c r="WB56" s="219"/>
      <c r="WC56" s="219"/>
      <c r="WD56" s="219"/>
      <c r="WE56" s="219"/>
      <c r="WF56" s="219"/>
      <c r="WG56" s="219"/>
      <c r="WH56" s="219"/>
      <c r="WI56" s="219"/>
      <c r="WJ56" s="219"/>
      <c r="WK56" s="219"/>
      <c r="WL56" s="219"/>
      <c r="WM56" s="219"/>
      <c r="WN56" s="219"/>
      <c r="WO56" s="219"/>
      <c r="WP56" s="219"/>
      <c r="WQ56" s="219"/>
      <c r="WR56" s="219"/>
      <c r="WS56" s="219"/>
      <c r="WT56" s="219"/>
      <c r="WU56" s="219"/>
      <c r="WV56" s="219"/>
      <c r="WW56" s="219"/>
      <c r="WX56" s="219"/>
      <c r="WY56" s="219"/>
      <c r="WZ56" s="219"/>
      <c r="XA56" s="219"/>
      <c r="XB56" s="219"/>
      <c r="XC56" s="219"/>
      <c r="XD56" s="219"/>
      <c r="XE56" s="219"/>
      <c r="XF56" s="219"/>
      <c r="XG56" s="219"/>
      <c r="XH56" s="219"/>
      <c r="XI56" s="219"/>
      <c r="XJ56" s="219"/>
      <c r="XK56" s="219"/>
      <c r="XL56" s="219"/>
      <c r="XM56" s="219"/>
      <c r="XN56" s="219"/>
      <c r="XO56" s="219"/>
      <c r="XP56" s="219"/>
      <c r="XQ56" s="219"/>
      <c r="XR56" s="219"/>
      <c r="XS56" s="219"/>
      <c r="XT56" s="219"/>
      <c r="XU56" s="219"/>
      <c r="XV56" s="219"/>
      <c r="XW56" s="219"/>
      <c r="XX56" s="219"/>
      <c r="XY56" s="219"/>
      <c r="XZ56" s="219"/>
      <c r="YA56" s="219"/>
      <c r="YB56" s="219"/>
      <c r="YC56" s="219"/>
      <c r="YD56" s="219"/>
      <c r="YE56" s="219"/>
      <c r="YF56" s="219"/>
      <c r="YG56" s="219"/>
      <c r="YH56" s="219"/>
      <c r="YI56" s="219"/>
      <c r="YJ56" s="219"/>
      <c r="YK56" s="219"/>
      <c r="YL56" s="219"/>
      <c r="YM56" s="219"/>
      <c r="YN56" s="219"/>
      <c r="YO56" s="219"/>
      <c r="YP56" s="219"/>
      <c r="YQ56" s="219"/>
      <c r="YR56" s="219"/>
      <c r="YS56" s="219"/>
      <c r="YT56" s="219"/>
      <c r="YU56" s="219"/>
      <c r="YV56" s="219"/>
      <c r="YW56" s="219"/>
      <c r="YX56" s="219"/>
      <c r="YY56" s="219"/>
      <c r="YZ56" s="219"/>
      <c r="ZA56" s="219"/>
      <c r="ZB56" s="219"/>
      <c r="ZC56" s="219"/>
      <c r="ZD56" s="219"/>
      <c r="ZE56" s="219"/>
      <c r="ZF56" s="219"/>
      <c r="ZG56" s="219"/>
      <c r="ZH56" s="219"/>
      <c r="ZI56" s="219"/>
      <c r="ZJ56" s="219"/>
      <c r="ZK56" s="219"/>
      <c r="ZL56" s="219"/>
      <c r="ZM56" s="219"/>
      <c r="ZN56" s="219"/>
      <c r="ZO56" s="219"/>
      <c r="ZP56" s="219"/>
      <c r="ZQ56" s="219"/>
      <c r="ZR56" s="219"/>
      <c r="ZS56" s="219"/>
      <c r="ZT56" s="219"/>
      <c r="ZU56" s="219"/>
      <c r="ZV56" s="219"/>
      <c r="ZW56" s="219"/>
      <c r="ZX56" s="219"/>
      <c r="ZY56" s="219"/>
      <c r="ZZ56" s="219"/>
      <c r="AAA56" s="219"/>
      <c r="AAB56" s="219"/>
      <c r="AAC56" s="219"/>
      <c r="AAD56" s="219"/>
      <c r="AAE56" s="219"/>
      <c r="AAF56" s="219"/>
      <c r="AAG56" s="219"/>
      <c r="AAH56" s="219"/>
      <c r="AAI56" s="219"/>
      <c r="AAJ56" s="219"/>
      <c r="AAK56" s="219"/>
      <c r="AAL56" s="219"/>
      <c r="AAM56" s="219"/>
      <c r="AAN56" s="219"/>
      <c r="AAO56" s="219"/>
      <c r="AAP56" s="219"/>
      <c r="AAQ56" s="219"/>
      <c r="AAR56" s="219"/>
      <c r="AAS56" s="219"/>
      <c r="AAT56" s="219"/>
      <c r="AAU56" s="219"/>
      <c r="AAV56" s="219"/>
      <c r="AAW56" s="219"/>
      <c r="AAX56" s="219"/>
      <c r="AAY56" s="219"/>
      <c r="AAZ56" s="219"/>
      <c r="ABA56" s="219"/>
      <c r="ABB56" s="219"/>
      <c r="ABC56" s="219"/>
      <c r="ABD56" s="219"/>
      <c r="ABE56" s="219"/>
      <c r="ABF56" s="219"/>
      <c r="ABG56" s="219"/>
      <c r="ABH56" s="219"/>
      <c r="ABI56" s="219"/>
      <c r="ABJ56" s="219"/>
      <c r="ABK56" s="219"/>
      <c r="ABL56" s="219"/>
      <c r="ABM56" s="219"/>
      <c r="ABN56" s="219"/>
      <c r="ABO56" s="219"/>
      <c r="ABP56" s="219"/>
      <c r="ABQ56" s="219"/>
      <c r="ABR56" s="219"/>
      <c r="ABS56" s="219"/>
      <c r="ABT56" s="219"/>
      <c r="ABU56" s="219"/>
      <c r="ABV56" s="219"/>
      <c r="ABW56" s="219"/>
      <c r="ABX56" s="219"/>
      <c r="ABY56" s="219"/>
      <c r="ABZ56" s="219"/>
      <c r="ACA56" s="219"/>
      <c r="ACB56" s="219"/>
      <c r="ACC56" s="219"/>
      <c r="ACD56" s="219"/>
      <c r="ACE56" s="219"/>
      <c r="ACF56" s="219"/>
      <c r="ACG56" s="219"/>
      <c r="ACH56" s="219"/>
      <c r="ACI56" s="219"/>
      <c r="ACJ56" s="219"/>
      <c r="ACK56" s="219"/>
      <c r="ACL56" s="219"/>
      <c r="ACM56" s="219"/>
      <c r="ACN56" s="219"/>
      <c r="ACO56" s="219"/>
      <c r="ACP56" s="219"/>
      <c r="ACQ56" s="219"/>
      <c r="ACR56" s="219"/>
      <c r="ACS56" s="219"/>
      <c r="ACT56" s="219"/>
      <c r="ACU56" s="219"/>
      <c r="ACV56" s="219"/>
      <c r="ACW56" s="219"/>
      <c r="ACX56" s="219"/>
      <c r="ACY56" s="219"/>
      <c r="ACZ56" s="219"/>
      <c r="ADA56" s="219"/>
      <c r="ADB56" s="219"/>
      <c r="ADC56" s="219"/>
      <c r="ADD56" s="219"/>
      <c r="ADE56" s="219"/>
      <c r="ADF56" s="219"/>
      <c r="ADG56" s="219"/>
      <c r="ADH56" s="219"/>
      <c r="ADI56" s="219"/>
      <c r="ADJ56" s="219"/>
      <c r="ADK56" s="219"/>
      <c r="ADL56" s="219"/>
      <c r="ADM56" s="219"/>
      <c r="ADN56" s="219"/>
      <c r="ADO56" s="219"/>
      <c r="ADP56" s="219"/>
      <c r="ADQ56" s="219"/>
      <c r="ADR56" s="219"/>
      <c r="ADS56" s="219"/>
      <c r="ADT56" s="219"/>
      <c r="ADU56" s="219"/>
      <c r="ADV56" s="219"/>
      <c r="ADW56" s="219"/>
      <c r="ADX56" s="219"/>
      <c r="ADY56" s="219"/>
      <c r="ADZ56" s="219"/>
      <c r="AEA56" s="219"/>
      <c r="AEB56" s="219"/>
      <c r="AEC56" s="219"/>
      <c r="AED56" s="219"/>
      <c r="AEE56" s="219"/>
      <c r="AEF56" s="219"/>
      <c r="AEG56" s="219"/>
      <c r="AEH56" s="219"/>
      <c r="AEI56" s="219"/>
      <c r="AEJ56" s="219"/>
      <c r="AEK56" s="219"/>
      <c r="AEL56" s="219"/>
      <c r="AEM56" s="219"/>
      <c r="AEN56" s="219"/>
      <c r="AEO56" s="219"/>
      <c r="AEP56" s="219"/>
      <c r="AEQ56" s="219"/>
      <c r="AER56" s="219"/>
      <c r="AES56" s="219"/>
      <c r="AET56" s="219"/>
      <c r="AEU56" s="219"/>
      <c r="AEV56" s="219"/>
      <c r="AEW56" s="219"/>
      <c r="AEX56" s="219"/>
      <c r="AEY56" s="219"/>
      <c r="AEZ56" s="219"/>
      <c r="AFA56" s="219"/>
      <c r="AFB56" s="219"/>
      <c r="AFC56" s="219"/>
      <c r="AFD56" s="219"/>
      <c r="AFE56" s="219"/>
      <c r="AFF56" s="219"/>
      <c r="AFG56" s="219"/>
      <c r="AFH56" s="219"/>
      <c r="AFI56" s="219"/>
      <c r="AFJ56" s="219"/>
      <c r="AFK56" s="219"/>
      <c r="AFL56" s="219"/>
      <c r="AFM56" s="219"/>
      <c r="AFN56" s="219"/>
      <c r="AFO56" s="219"/>
      <c r="AFP56" s="219"/>
      <c r="AFQ56" s="219"/>
      <c r="AFR56" s="219"/>
      <c r="AFS56" s="219"/>
      <c r="AFT56" s="219"/>
      <c r="AFU56" s="219"/>
      <c r="AFV56" s="219"/>
      <c r="AFW56" s="219"/>
      <c r="AFX56" s="219"/>
      <c r="AFY56" s="219"/>
      <c r="AFZ56" s="219"/>
      <c r="AGA56" s="219"/>
      <c r="AGB56" s="219"/>
      <c r="AGC56" s="219"/>
      <c r="AGD56" s="219"/>
      <c r="AGE56" s="219"/>
      <c r="AGF56" s="219"/>
      <c r="AGG56" s="219"/>
      <c r="AGH56" s="219"/>
      <c r="AGI56" s="219"/>
      <c r="AGJ56" s="219"/>
      <c r="AGK56" s="219"/>
      <c r="AGL56" s="219"/>
      <c r="AGM56" s="219"/>
      <c r="AGN56" s="219"/>
      <c r="AGO56" s="219"/>
      <c r="AGP56" s="219"/>
      <c r="AGQ56" s="219"/>
      <c r="AGR56" s="219"/>
      <c r="AGS56" s="219"/>
      <c r="AGT56" s="219"/>
      <c r="AGU56" s="219"/>
      <c r="AGV56" s="219"/>
      <c r="AGW56" s="219"/>
      <c r="AGX56" s="219"/>
      <c r="AGY56" s="219"/>
      <c r="AGZ56" s="219"/>
      <c r="AHA56" s="219"/>
      <c r="AHB56" s="219"/>
      <c r="AHC56" s="219"/>
      <c r="AHD56" s="219"/>
      <c r="AHE56" s="219"/>
      <c r="AHF56" s="219"/>
      <c r="AHG56" s="219"/>
      <c r="AHH56" s="219"/>
      <c r="AHI56" s="219"/>
      <c r="AHJ56" s="219"/>
      <c r="AHK56" s="219"/>
      <c r="AHL56" s="219"/>
      <c r="AHM56" s="219"/>
      <c r="AHN56" s="219"/>
      <c r="AHO56" s="219"/>
      <c r="AHP56" s="219"/>
      <c r="AHQ56" s="219"/>
      <c r="AHR56" s="219"/>
      <c r="AHS56" s="219"/>
      <c r="AHT56" s="219"/>
      <c r="AHU56" s="219"/>
      <c r="AHV56" s="219"/>
      <c r="AHW56" s="219"/>
      <c r="AHX56" s="219"/>
      <c r="AHY56" s="219"/>
      <c r="AHZ56" s="219"/>
      <c r="AIA56" s="219"/>
      <c r="AIB56" s="219"/>
      <c r="AIC56" s="219"/>
      <c r="AID56" s="219"/>
      <c r="AIE56" s="219"/>
      <c r="AIF56" s="219"/>
      <c r="AIG56" s="219"/>
      <c r="AIH56" s="219"/>
      <c r="AII56" s="219"/>
      <c r="AIJ56" s="219"/>
      <c r="AIK56" s="219"/>
      <c r="AIL56" s="219"/>
      <c r="AIM56" s="219"/>
      <c r="AIN56" s="219"/>
      <c r="AIO56" s="219"/>
      <c r="AIP56" s="219"/>
      <c r="AIQ56" s="219"/>
      <c r="AIR56" s="219"/>
      <c r="AIS56" s="219"/>
      <c r="AIT56" s="219"/>
      <c r="AIU56" s="219"/>
      <c r="AIV56" s="219"/>
      <c r="AIW56" s="219"/>
      <c r="AIX56" s="219"/>
      <c r="AIY56" s="219"/>
      <c r="AIZ56" s="219"/>
      <c r="AJA56" s="219"/>
      <c r="AJB56" s="219"/>
      <c r="AJC56" s="219"/>
      <c r="AJD56" s="219"/>
      <c r="AJE56" s="219"/>
      <c r="AJF56" s="219"/>
      <c r="AJG56" s="219"/>
      <c r="AJH56" s="219"/>
      <c r="AJI56" s="219"/>
      <c r="AJJ56" s="219"/>
      <c r="AJK56" s="219"/>
      <c r="AJL56" s="219"/>
      <c r="AJM56" s="219"/>
      <c r="AJN56" s="219"/>
      <c r="AJO56" s="219"/>
      <c r="AJP56" s="219"/>
      <c r="AJQ56" s="219"/>
      <c r="AJR56" s="219"/>
      <c r="AJS56" s="219"/>
      <c r="AJT56" s="219"/>
      <c r="AJU56" s="219"/>
      <c r="AJV56" s="219"/>
      <c r="AJW56" s="219"/>
      <c r="AJX56" s="219"/>
      <c r="AJY56" s="219"/>
      <c r="AJZ56" s="219"/>
      <c r="AKA56" s="219"/>
      <c r="AKB56" s="219"/>
      <c r="AKC56" s="219"/>
      <c r="AKD56" s="219"/>
      <c r="AKE56" s="219"/>
      <c r="AKF56" s="219"/>
      <c r="AKG56" s="219"/>
      <c r="AKH56" s="219"/>
      <c r="AKI56" s="219"/>
      <c r="AKJ56" s="219"/>
      <c r="AKK56" s="219"/>
      <c r="AKL56" s="219"/>
      <c r="AKM56" s="219"/>
      <c r="AKN56" s="219"/>
      <c r="AKO56" s="219"/>
      <c r="AKP56" s="219"/>
      <c r="AKQ56" s="219"/>
      <c r="AKR56" s="219"/>
      <c r="AKS56" s="219"/>
      <c r="AKT56" s="219"/>
      <c r="AKU56" s="219"/>
      <c r="AKV56" s="219"/>
      <c r="AKW56" s="219"/>
      <c r="AKX56" s="219"/>
      <c r="AKY56" s="219"/>
      <c r="AKZ56" s="219"/>
      <c r="ALA56" s="219"/>
      <c r="ALB56" s="219"/>
      <c r="ALC56" s="219"/>
      <c r="ALD56" s="219"/>
      <c r="ALE56" s="219"/>
      <c r="ALF56" s="219"/>
      <c r="ALG56" s="219"/>
      <c r="ALH56" s="219"/>
      <c r="ALI56" s="219"/>
      <c r="ALJ56" s="219"/>
      <c r="ALK56" s="219"/>
      <c r="ALL56" s="219"/>
      <c r="ALM56" s="219"/>
      <c r="ALN56" s="219"/>
      <c r="ALO56" s="219"/>
      <c r="ALP56" s="219"/>
      <c r="ALQ56" s="219"/>
      <c r="ALR56" s="219"/>
      <c r="ALS56" s="219"/>
      <c r="ALT56" s="219"/>
      <c r="ALU56" s="219"/>
      <c r="ALV56" s="219"/>
      <c r="ALW56" s="219"/>
      <c r="ALX56" s="219"/>
      <c r="ALY56" s="219"/>
      <c r="ALZ56" s="219"/>
      <c r="AMA56" s="219"/>
      <c r="AMB56" s="219"/>
      <c r="AMC56" s="219"/>
      <c r="AMD56" s="219"/>
      <c r="AME56" s="219"/>
      <c r="AMF56" s="219"/>
      <c r="AMG56" s="219"/>
      <c r="AMH56" s="219"/>
      <c r="AMI56" s="219"/>
      <c r="AMJ56" s="219"/>
      <c r="AMK56" s="219"/>
      <c r="AML56" s="219"/>
      <c r="AMM56" s="219"/>
      <c r="AMN56" s="219"/>
      <c r="AMO56" s="219"/>
      <c r="AMP56" s="219"/>
      <c r="AMQ56" s="219"/>
      <c r="AMR56" s="219"/>
      <c r="AMS56" s="219"/>
      <c r="AMT56" s="219"/>
      <c r="AMU56" s="219"/>
      <c r="AMV56" s="219"/>
      <c r="AMW56" s="219"/>
      <c r="AMX56" s="219"/>
      <c r="AMY56" s="219"/>
      <c r="AMZ56" s="219"/>
      <c r="ANA56" s="219"/>
      <c r="ANB56" s="219"/>
      <c r="ANC56" s="219"/>
      <c r="AND56" s="219"/>
      <c r="ANE56" s="219"/>
      <c r="ANF56" s="219"/>
      <c r="ANG56" s="219"/>
      <c r="ANH56" s="219"/>
      <c r="ANI56" s="219"/>
      <c r="ANJ56" s="219"/>
      <c r="ANK56" s="219"/>
      <c r="ANL56" s="219"/>
      <c r="ANM56" s="219"/>
      <c r="ANN56" s="219"/>
      <c r="ANO56" s="219"/>
      <c r="ANP56" s="219"/>
      <c r="ANQ56" s="219"/>
      <c r="ANR56" s="219"/>
      <c r="ANS56" s="219"/>
      <c r="ANT56" s="219"/>
      <c r="ANU56" s="219"/>
      <c r="ANV56" s="219"/>
      <c r="ANW56" s="219"/>
      <c r="ANX56" s="219"/>
      <c r="ANY56" s="219"/>
      <c r="ANZ56" s="219"/>
      <c r="AOA56" s="219"/>
      <c r="AOB56" s="219"/>
      <c r="AOC56" s="219"/>
      <c r="AOD56" s="219"/>
      <c r="AOE56" s="219"/>
      <c r="AOF56" s="219"/>
      <c r="AOG56" s="219"/>
      <c r="AOH56" s="219"/>
      <c r="AOI56" s="219"/>
      <c r="AOJ56" s="219"/>
      <c r="AOK56" s="219"/>
      <c r="AOL56" s="219"/>
      <c r="AOM56" s="219"/>
      <c r="AON56" s="219"/>
      <c r="AOO56" s="219"/>
      <c r="AOP56" s="219"/>
      <c r="AOQ56" s="219"/>
      <c r="AOR56" s="219"/>
      <c r="AOS56" s="219"/>
      <c r="AOT56" s="219"/>
      <c r="AOU56" s="219"/>
      <c r="AOV56" s="219"/>
      <c r="AOW56" s="219"/>
      <c r="AOX56" s="219"/>
      <c r="AOY56" s="219"/>
      <c r="AOZ56" s="219"/>
      <c r="APA56" s="219"/>
      <c r="APB56" s="219"/>
      <c r="APC56" s="219"/>
      <c r="APD56" s="219"/>
      <c r="APE56" s="219"/>
      <c r="APF56" s="219"/>
      <c r="APG56" s="219"/>
      <c r="APH56" s="219"/>
      <c r="API56" s="219"/>
      <c r="APJ56" s="219"/>
      <c r="APK56" s="219"/>
      <c r="APL56" s="219"/>
      <c r="APM56" s="219"/>
      <c r="APN56" s="219"/>
      <c r="APO56" s="219"/>
      <c r="APP56" s="219"/>
      <c r="APQ56" s="219"/>
      <c r="APR56" s="219"/>
      <c r="APS56" s="219"/>
      <c r="APT56" s="219"/>
      <c r="APU56" s="219"/>
      <c r="APV56" s="219"/>
      <c r="APW56" s="219"/>
      <c r="APX56" s="219"/>
      <c r="APY56" s="219"/>
      <c r="APZ56" s="219"/>
      <c r="AQA56" s="219"/>
      <c r="AQB56" s="219"/>
      <c r="AQC56" s="219"/>
      <c r="AQD56" s="219"/>
      <c r="AQE56" s="219"/>
      <c r="AQF56" s="219"/>
      <c r="AQG56" s="219"/>
      <c r="AQH56" s="219"/>
      <c r="AQI56" s="219"/>
      <c r="AQJ56" s="219"/>
      <c r="AQK56" s="219"/>
      <c r="AQL56" s="219"/>
      <c r="AQM56" s="219"/>
      <c r="AQN56" s="219"/>
      <c r="AQO56" s="219"/>
      <c r="AQP56" s="219"/>
      <c r="AQQ56" s="219"/>
      <c r="AQR56" s="219"/>
      <c r="AQS56" s="219"/>
      <c r="AQT56" s="219"/>
      <c r="AQU56" s="219"/>
      <c r="AQV56" s="219"/>
      <c r="AQW56" s="219"/>
      <c r="AQX56" s="219"/>
      <c r="AQY56" s="219"/>
      <c r="AQZ56" s="219"/>
      <c r="ARA56" s="219"/>
      <c r="ARB56" s="219"/>
      <c r="ARC56" s="219"/>
      <c r="ARD56" s="219"/>
      <c r="ARE56" s="219"/>
      <c r="ARF56" s="219"/>
      <c r="ARG56" s="219"/>
      <c r="ARH56" s="219"/>
      <c r="ARI56" s="219"/>
      <c r="ARJ56" s="219"/>
      <c r="ARK56" s="219"/>
      <c r="ARL56" s="219"/>
      <c r="ARM56" s="219"/>
      <c r="ARN56" s="219"/>
      <c r="ARO56" s="219"/>
      <c r="ARP56" s="219"/>
      <c r="ARQ56" s="219"/>
      <c r="ARR56" s="219"/>
      <c r="ARS56" s="219"/>
      <c r="ART56" s="219"/>
      <c r="ARU56" s="219"/>
      <c r="ARV56" s="219"/>
      <c r="ARW56" s="219"/>
      <c r="ARX56" s="219"/>
      <c r="ARY56" s="219"/>
      <c r="ARZ56" s="219"/>
      <c r="ASA56" s="219"/>
      <c r="ASB56" s="219"/>
      <c r="ASC56" s="219"/>
      <c r="ASD56" s="219"/>
      <c r="ASE56" s="219"/>
      <c r="ASF56" s="219"/>
      <c r="ASG56" s="219"/>
      <c r="ASH56" s="219"/>
      <c r="ASI56" s="219"/>
      <c r="ASJ56" s="219"/>
      <c r="ASK56" s="219"/>
      <c r="ASL56" s="219"/>
      <c r="ASM56" s="219"/>
      <c r="ASN56" s="219"/>
      <c r="ASO56" s="219"/>
      <c r="ASP56" s="219"/>
      <c r="ASQ56" s="219"/>
      <c r="ASR56" s="219"/>
      <c r="ASS56" s="219"/>
      <c r="AST56" s="219"/>
      <c r="ASU56" s="219"/>
      <c r="ASV56" s="219"/>
      <c r="ASW56" s="219"/>
      <c r="ASX56" s="219"/>
      <c r="ASY56" s="219"/>
      <c r="ASZ56" s="219"/>
      <c r="ATA56" s="219"/>
      <c r="ATB56" s="219"/>
      <c r="ATC56" s="219"/>
      <c r="ATD56" s="219"/>
      <c r="ATE56" s="219"/>
      <c r="ATF56" s="219"/>
      <c r="ATG56" s="219"/>
      <c r="ATH56" s="219"/>
      <c r="ATI56" s="219"/>
      <c r="ATJ56" s="219"/>
      <c r="ATK56" s="219"/>
      <c r="ATL56" s="219"/>
      <c r="ATM56" s="219"/>
      <c r="ATN56" s="219"/>
      <c r="ATO56" s="219"/>
      <c r="ATP56" s="219"/>
      <c r="ATQ56" s="219"/>
      <c r="ATR56" s="219"/>
      <c r="ATS56" s="219"/>
      <c r="ATT56" s="219"/>
      <c r="ATU56" s="219"/>
      <c r="ATV56" s="219"/>
      <c r="ATW56" s="219"/>
      <c r="ATX56" s="219"/>
      <c r="ATY56" s="219"/>
      <c r="ATZ56" s="219"/>
      <c r="AUA56" s="219"/>
      <c r="AUB56" s="219"/>
      <c r="AUC56" s="219"/>
      <c r="AUD56" s="219"/>
      <c r="AUE56" s="219"/>
      <c r="AUF56" s="219"/>
      <c r="AUG56" s="219"/>
      <c r="AUH56" s="219"/>
      <c r="AUI56" s="219"/>
      <c r="AUJ56" s="219"/>
      <c r="AUK56" s="219"/>
      <c r="AUL56" s="219"/>
      <c r="AUM56" s="219"/>
      <c r="AUN56" s="219"/>
      <c r="AUO56" s="219"/>
      <c r="AUP56" s="219"/>
      <c r="AUQ56" s="219"/>
      <c r="AUR56" s="219"/>
      <c r="AUS56" s="219"/>
      <c r="AUT56" s="219"/>
      <c r="AUU56" s="219"/>
      <c r="AUV56" s="219"/>
      <c r="AUW56" s="219"/>
      <c r="AUX56" s="219"/>
      <c r="AUY56" s="219"/>
      <c r="AUZ56" s="219"/>
      <c r="AVA56" s="219"/>
      <c r="AVB56" s="219"/>
      <c r="AVC56" s="219"/>
      <c r="AVD56" s="219"/>
      <c r="AVE56" s="219"/>
      <c r="AVF56" s="219"/>
      <c r="AVG56" s="219"/>
      <c r="AVH56" s="219"/>
      <c r="AVI56" s="219"/>
      <c r="AVJ56" s="219"/>
      <c r="AVK56" s="219"/>
      <c r="AVL56" s="219"/>
      <c r="AVM56" s="219"/>
      <c r="AVN56" s="219"/>
      <c r="AVO56" s="219"/>
      <c r="AVP56" s="219"/>
      <c r="AVQ56" s="219"/>
      <c r="AVR56" s="219"/>
      <c r="AVS56" s="219"/>
      <c r="AVT56" s="219"/>
      <c r="AVU56" s="219"/>
      <c r="AVV56" s="219"/>
      <c r="AVW56" s="219"/>
      <c r="AVX56" s="219"/>
      <c r="AVY56" s="219"/>
      <c r="AVZ56" s="219"/>
      <c r="AWA56" s="219"/>
      <c r="AWB56" s="219"/>
      <c r="AWC56" s="219"/>
      <c r="AWD56" s="219"/>
      <c r="AWE56" s="219"/>
      <c r="AWF56" s="219"/>
      <c r="AWG56" s="219"/>
      <c r="AWH56" s="219"/>
      <c r="AWI56" s="219"/>
      <c r="AWJ56" s="219"/>
      <c r="AWK56" s="219"/>
      <c r="AWL56" s="219"/>
      <c r="AWM56" s="219"/>
      <c r="AWN56" s="219"/>
      <c r="AWO56" s="219"/>
      <c r="AWP56" s="219"/>
      <c r="AWQ56" s="219"/>
      <c r="AWR56" s="219"/>
      <c r="AWS56" s="219"/>
      <c r="AWT56" s="219"/>
      <c r="AWU56" s="219"/>
      <c r="AWV56" s="219"/>
      <c r="AWW56" s="219"/>
      <c r="AWX56" s="219"/>
      <c r="AWY56" s="219"/>
      <c r="AWZ56" s="219"/>
      <c r="AXA56" s="219"/>
      <c r="AXB56" s="219"/>
      <c r="AXC56" s="219"/>
      <c r="AXD56" s="219"/>
      <c r="AXE56" s="219"/>
      <c r="AXF56" s="219"/>
      <c r="AXG56" s="219"/>
      <c r="AXH56" s="219"/>
      <c r="AXI56" s="219"/>
      <c r="AXJ56" s="219"/>
      <c r="AXK56" s="219"/>
      <c r="AXL56" s="219"/>
      <c r="AXM56" s="219"/>
      <c r="AXN56" s="219"/>
      <c r="AXO56" s="219"/>
      <c r="AXP56" s="219"/>
      <c r="AXQ56" s="219"/>
      <c r="AXR56" s="219"/>
      <c r="AXS56" s="219"/>
      <c r="AXT56" s="219"/>
      <c r="AXU56" s="219"/>
      <c r="AXV56" s="219"/>
      <c r="AXW56" s="219"/>
      <c r="AXX56" s="219"/>
      <c r="AXY56" s="219"/>
      <c r="AXZ56" s="219"/>
      <c r="AYA56" s="219"/>
      <c r="AYB56" s="219"/>
      <c r="AYC56" s="219"/>
      <c r="AYD56" s="219"/>
      <c r="AYE56" s="219"/>
      <c r="AYF56" s="219"/>
      <c r="AYG56" s="219"/>
      <c r="AYH56" s="219"/>
      <c r="AYI56" s="219"/>
      <c r="AYJ56" s="219"/>
      <c r="AYK56" s="219"/>
      <c r="AYL56" s="219"/>
      <c r="AYM56" s="219"/>
      <c r="AYN56" s="219"/>
      <c r="AYO56" s="219"/>
      <c r="AYP56" s="219"/>
      <c r="AYQ56" s="219"/>
      <c r="AYR56" s="219"/>
      <c r="AYS56" s="219"/>
      <c r="AYT56" s="219"/>
      <c r="AYU56" s="219"/>
      <c r="AYV56" s="219"/>
      <c r="AYW56" s="219"/>
      <c r="AYX56" s="219"/>
      <c r="AYY56" s="219"/>
      <c r="AYZ56" s="219"/>
      <c r="AZA56" s="219"/>
      <c r="AZB56" s="219"/>
      <c r="AZC56" s="219"/>
      <c r="AZD56" s="219"/>
      <c r="AZE56" s="219"/>
      <c r="AZF56" s="219"/>
      <c r="AZG56" s="219"/>
      <c r="AZH56" s="219"/>
      <c r="AZI56" s="219"/>
      <c r="AZJ56" s="219"/>
      <c r="AZK56" s="219"/>
      <c r="AZL56" s="219"/>
      <c r="AZM56" s="219"/>
      <c r="AZN56" s="219"/>
      <c r="AZO56" s="219"/>
      <c r="AZP56" s="219"/>
      <c r="AZQ56" s="219"/>
      <c r="AZR56" s="219"/>
      <c r="AZS56" s="219"/>
      <c r="AZT56" s="219"/>
      <c r="AZU56" s="219"/>
      <c r="AZV56" s="219"/>
      <c r="AZW56" s="219"/>
      <c r="AZX56" s="219"/>
      <c r="AZY56" s="219"/>
      <c r="AZZ56" s="219"/>
      <c r="BAA56" s="219"/>
      <c r="BAB56" s="219"/>
      <c r="BAC56" s="219"/>
      <c r="BAD56" s="219"/>
      <c r="BAE56" s="219"/>
      <c r="BAF56" s="219"/>
      <c r="BAG56" s="219"/>
      <c r="BAH56" s="219"/>
      <c r="BAI56" s="219"/>
      <c r="BAJ56" s="219"/>
      <c r="BAK56" s="219"/>
      <c r="BAL56" s="219"/>
      <c r="BAM56" s="219"/>
      <c r="BAN56" s="219"/>
      <c r="BAO56" s="219"/>
      <c r="BAP56" s="219"/>
      <c r="BAQ56" s="219"/>
      <c r="BAR56" s="219"/>
      <c r="BAS56" s="219"/>
      <c r="BAT56" s="219"/>
      <c r="BAU56" s="219"/>
      <c r="BAV56" s="219"/>
      <c r="BAW56" s="219"/>
      <c r="BAX56" s="219"/>
      <c r="BAY56" s="219"/>
      <c r="BAZ56" s="219"/>
      <c r="BBA56" s="219"/>
      <c r="BBB56" s="219"/>
      <c r="BBC56" s="219"/>
      <c r="BBD56" s="219"/>
      <c r="BBE56" s="219"/>
      <c r="BBF56" s="219"/>
      <c r="BBG56" s="219"/>
      <c r="BBH56" s="219"/>
      <c r="BBI56" s="219"/>
      <c r="BBJ56" s="219"/>
      <c r="BBK56" s="219"/>
      <c r="BBL56" s="219"/>
      <c r="BBM56" s="219"/>
      <c r="BBN56" s="219"/>
      <c r="BBO56" s="219"/>
      <c r="BBP56" s="219"/>
      <c r="BBQ56" s="219"/>
      <c r="BBR56" s="219"/>
      <c r="BBS56" s="219"/>
      <c r="BBT56" s="219"/>
      <c r="BBU56" s="219"/>
      <c r="BBV56" s="219"/>
      <c r="BBW56" s="219"/>
      <c r="BBX56" s="219"/>
      <c r="BBY56" s="219"/>
      <c r="BBZ56" s="219"/>
      <c r="BCA56" s="219"/>
      <c r="BCB56" s="219"/>
      <c r="BCC56" s="219"/>
      <c r="BCD56" s="219"/>
      <c r="BCE56" s="219"/>
      <c r="BCF56" s="219"/>
      <c r="BCG56" s="219"/>
      <c r="BCH56" s="219"/>
      <c r="BCI56" s="219"/>
      <c r="BCJ56" s="219"/>
      <c r="BCK56" s="219"/>
      <c r="BCL56" s="219"/>
      <c r="BCM56" s="219"/>
      <c r="BCN56" s="219"/>
      <c r="BCO56" s="219"/>
      <c r="BCP56" s="219"/>
      <c r="BCQ56" s="219"/>
      <c r="BCR56" s="219"/>
      <c r="BCS56" s="219"/>
      <c r="BCT56" s="219"/>
      <c r="BCU56" s="219"/>
      <c r="BCV56" s="219"/>
      <c r="BCW56" s="219"/>
      <c r="BCX56" s="219"/>
      <c r="BCY56" s="219"/>
      <c r="BCZ56" s="219"/>
      <c r="BDA56" s="219"/>
      <c r="BDB56" s="219"/>
      <c r="BDC56" s="219"/>
      <c r="BDD56" s="219"/>
      <c r="BDE56" s="219"/>
      <c r="BDF56" s="219"/>
      <c r="BDG56" s="219"/>
      <c r="BDH56" s="219"/>
      <c r="BDI56" s="219"/>
      <c r="BDJ56" s="219"/>
      <c r="BDK56" s="219"/>
      <c r="BDL56" s="219"/>
      <c r="BDM56" s="219"/>
      <c r="BDN56" s="219"/>
      <c r="BDO56" s="219"/>
      <c r="BDP56" s="219"/>
      <c r="BDQ56" s="219"/>
      <c r="BDR56" s="219"/>
      <c r="BDS56" s="219"/>
      <c r="BDT56" s="219"/>
      <c r="BDU56" s="219"/>
      <c r="BDV56" s="219"/>
      <c r="BDW56" s="219"/>
      <c r="BDX56" s="219"/>
      <c r="BDY56" s="219"/>
      <c r="BDZ56" s="219"/>
      <c r="BEA56" s="219"/>
      <c r="BEB56" s="219"/>
      <c r="BEC56" s="219"/>
      <c r="BED56" s="219"/>
      <c r="BEE56" s="219"/>
      <c r="BEF56" s="219"/>
      <c r="BEG56" s="219"/>
      <c r="BEH56" s="219"/>
      <c r="BEI56" s="219"/>
      <c r="BEJ56" s="219"/>
      <c r="BEK56" s="219"/>
      <c r="BEL56" s="219"/>
      <c r="BEM56" s="219"/>
      <c r="BEN56" s="219"/>
      <c r="BEO56" s="219"/>
      <c r="BEP56" s="219"/>
      <c r="BEQ56" s="219"/>
      <c r="BER56" s="219"/>
      <c r="BES56" s="219"/>
      <c r="BET56" s="219"/>
      <c r="BEU56" s="219"/>
      <c r="BEV56" s="219"/>
      <c r="BEW56" s="219"/>
      <c r="BEX56" s="219"/>
      <c r="BEY56" s="219"/>
      <c r="BEZ56" s="219"/>
      <c r="BFA56" s="219"/>
      <c r="BFB56" s="219"/>
      <c r="BFC56" s="219"/>
      <c r="BFD56" s="219"/>
      <c r="BFE56" s="219"/>
      <c r="BFF56" s="219"/>
      <c r="BFG56" s="219"/>
      <c r="BFH56" s="219"/>
      <c r="BFI56" s="219"/>
      <c r="BFJ56" s="219"/>
      <c r="BFK56" s="219"/>
      <c r="BFL56" s="219"/>
      <c r="BFM56" s="219"/>
      <c r="BFN56" s="219"/>
      <c r="BFO56" s="219"/>
      <c r="BFP56" s="219"/>
      <c r="BFQ56" s="219"/>
      <c r="BFR56" s="219"/>
      <c r="BFS56" s="219"/>
      <c r="BFT56" s="219"/>
      <c r="BFU56" s="219"/>
      <c r="BFV56" s="219"/>
      <c r="BFW56" s="219"/>
      <c r="BFX56" s="219"/>
      <c r="BFY56" s="219"/>
      <c r="BFZ56" s="219"/>
      <c r="BGA56" s="219"/>
      <c r="BGB56" s="219"/>
      <c r="BGC56" s="219"/>
      <c r="BGD56" s="219"/>
      <c r="BGE56" s="219"/>
      <c r="BGF56" s="219"/>
      <c r="BGG56" s="219"/>
      <c r="BGH56" s="219"/>
      <c r="BGI56" s="219"/>
      <c r="BGJ56" s="219"/>
      <c r="BGK56" s="219"/>
      <c r="BGL56" s="219"/>
      <c r="BGM56" s="219"/>
      <c r="BGN56" s="219"/>
      <c r="BGO56" s="219"/>
      <c r="BGP56" s="219"/>
      <c r="BGQ56" s="219"/>
      <c r="BGR56" s="219"/>
      <c r="BGS56" s="219"/>
      <c r="BGT56" s="219"/>
      <c r="BGU56" s="219"/>
      <c r="BGV56" s="219"/>
      <c r="BGW56" s="219"/>
      <c r="BGX56" s="219"/>
      <c r="BGY56" s="219"/>
      <c r="BGZ56" s="219"/>
      <c r="BHA56" s="219"/>
      <c r="BHB56" s="219"/>
      <c r="BHC56" s="219"/>
      <c r="BHD56" s="219"/>
      <c r="BHE56" s="219"/>
      <c r="BHF56" s="219"/>
      <c r="BHG56" s="219"/>
      <c r="BHH56" s="219"/>
      <c r="BHI56" s="219"/>
      <c r="BHJ56" s="219"/>
      <c r="BHK56" s="219"/>
      <c r="BHL56" s="219"/>
      <c r="BHM56" s="219"/>
      <c r="BHN56" s="219"/>
      <c r="BHO56" s="219"/>
      <c r="BHP56" s="219"/>
      <c r="BHQ56" s="219"/>
      <c r="BHR56" s="219"/>
      <c r="BHS56" s="219"/>
      <c r="BHT56" s="219"/>
      <c r="BHU56" s="219"/>
      <c r="BHV56" s="219"/>
      <c r="BHW56" s="219"/>
      <c r="BHX56" s="219"/>
      <c r="BHY56" s="219"/>
      <c r="BHZ56" s="219"/>
      <c r="BIA56" s="219"/>
      <c r="BIB56" s="219"/>
      <c r="BIC56" s="219"/>
      <c r="BID56" s="219"/>
      <c r="BIE56" s="219"/>
      <c r="BIF56" s="219"/>
      <c r="BIG56" s="219"/>
      <c r="BIH56" s="219"/>
      <c r="BII56" s="219"/>
      <c r="BIJ56" s="219"/>
      <c r="BIK56" s="219"/>
      <c r="BIL56" s="219"/>
      <c r="BIM56" s="219"/>
      <c r="BIN56" s="219"/>
      <c r="BIO56" s="219"/>
      <c r="BIP56" s="219"/>
      <c r="BIQ56" s="219"/>
      <c r="BIR56" s="219"/>
      <c r="BIS56" s="219"/>
      <c r="BIT56" s="219"/>
      <c r="BIU56" s="219"/>
      <c r="BIV56" s="219"/>
      <c r="BIW56" s="219"/>
      <c r="BIX56" s="219"/>
      <c r="BIY56" s="219"/>
      <c r="BIZ56" s="219"/>
      <c r="BJA56" s="219"/>
      <c r="BJB56" s="219"/>
      <c r="BJC56" s="219"/>
      <c r="BJD56" s="219"/>
      <c r="BJE56" s="219"/>
      <c r="BJF56" s="219"/>
      <c r="BJG56" s="219"/>
      <c r="BJH56" s="219"/>
      <c r="BJI56" s="219"/>
      <c r="BJJ56" s="219"/>
      <c r="BJK56" s="219"/>
      <c r="BJL56" s="219"/>
      <c r="BJM56" s="219"/>
      <c r="BJN56" s="219"/>
      <c r="BJO56" s="219"/>
      <c r="BJP56" s="219"/>
      <c r="BJQ56" s="219"/>
      <c r="BJR56" s="219"/>
      <c r="BJS56" s="219"/>
      <c r="BJT56" s="219"/>
      <c r="BJU56" s="219"/>
      <c r="BJV56" s="219"/>
      <c r="BJW56" s="219"/>
      <c r="BJX56" s="219"/>
    </row>
    <row r="57" spans="1:1636" s="219" customFormat="1" ht="23.25" customHeight="1" x14ac:dyDescent="0.25">
      <c r="A57" s="310">
        <f>1+A55</f>
        <v>34</v>
      </c>
      <c r="B57" s="347">
        <v>3685410</v>
      </c>
      <c r="C57" s="312" t="s">
        <v>320</v>
      </c>
      <c r="D57" s="232">
        <v>111</v>
      </c>
      <c r="E57" s="233" t="s">
        <v>11</v>
      </c>
      <c r="F57" s="239">
        <v>12000000</v>
      </c>
      <c r="G57" s="239">
        <v>12000000</v>
      </c>
      <c r="H57" s="239">
        <v>12000000</v>
      </c>
      <c r="I57" s="239">
        <v>12000000</v>
      </c>
      <c r="J57" s="239">
        <v>12000000</v>
      </c>
      <c r="K57" s="239">
        <v>12000000</v>
      </c>
      <c r="L57" s="239">
        <v>12000000</v>
      </c>
      <c r="M57" s="239">
        <v>12000000</v>
      </c>
      <c r="N57" s="239">
        <v>12000000</v>
      </c>
      <c r="O57" s="239">
        <v>12000000</v>
      </c>
      <c r="P57" s="239">
        <v>12000000</v>
      </c>
      <c r="Q57" s="239">
        <v>12000000</v>
      </c>
      <c r="R57" s="239">
        <f t="shared" si="1"/>
        <v>144000000</v>
      </c>
      <c r="S57" s="241" cm="1">
        <f t="array" ref="S57">SUM((F57:Q57)/12)</f>
        <v>12000000</v>
      </c>
      <c r="T57" s="256">
        <f>+R57+R58</f>
        <v>180000000</v>
      </c>
      <c r="U57" s="237"/>
    </row>
    <row r="58" spans="1:1636" s="219" customFormat="1" ht="23.25" customHeight="1" x14ac:dyDescent="0.25">
      <c r="A58" s="311"/>
      <c r="B58" s="348"/>
      <c r="C58" s="313"/>
      <c r="D58" s="232">
        <v>133</v>
      </c>
      <c r="E58" s="233" t="s">
        <v>402</v>
      </c>
      <c r="F58" s="239">
        <v>3000000</v>
      </c>
      <c r="G58" s="239">
        <v>3000000</v>
      </c>
      <c r="H58" s="239">
        <v>3000000</v>
      </c>
      <c r="I58" s="239">
        <v>3000000</v>
      </c>
      <c r="J58" s="239">
        <v>3000000</v>
      </c>
      <c r="K58" s="239">
        <v>3000000</v>
      </c>
      <c r="L58" s="239">
        <v>3000000</v>
      </c>
      <c r="M58" s="239">
        <v>3000000</v>
      </c>
      <c r="N58" s="239">
        <v>3000000</v>
      </c>
      <c r="O58" s="239">
        <v>3000000</v>
      </c>
      <c r="P58" s="239">
        <v>3000000</v>
      </c>
      <c r="Q58" s="239">
        <v>3000000</v>
      </c>
      <c r="R58" s="239">
        <f t="shared" si="1"/>
        <v>36000000</v>
      </c>
      <c r="S58" s="241" cm="1">
        <f t="array" ref="S58">SUM((F58:Q58)/12)</f>
        <v>3000000</v>
      </c>
      <c r="T58" s="256"/>
      <c r="U58" s="237"/>
    </row>
    <row r="59" spans="1:1636" s="219" customFormat="1" ht="23.25" customHeight="1" x14ac:dyDescent="0.25">
      <c r="A59" s="245">
        <f>1+A57</f>
        <v>35</v>
      </c>
      <c r="B59" s="289">
        <v>4820514</v>
      </c>
      <c r="C59" s="253" t="s">
        <v>321</v>
      </c>
      <c r="D59" s="232">
        <v>144</v>
      </c>
      <c r="E59" s="233" t="s">
        <v>11</v>
      </c>
      <c r="F59" s="244">
        <v>4500000</v>
      </c>
      <c r="G59" s="244">
        <v>4500000</v>
      </c>
      <c r="H59" s="244">
        <v>4500000</v>
      </c>
      <c r="I59" s="244">
        <v>4500000</v>
      </c>
      <c r="J59" s="244">
        <v>4500000</v>
      </c>
      <c r="K59" s="244">
        <v>4500000</v>
      </c>
      <c r="L59" s="244">
        <v>4500000</v>
      </c>
      <c r="M59" s="244">
        <v>4500000</v>
      </c>
      <c r="N59" s="244">
        <v>4500000</v>
      </c>
      <c r="O59" s="244">
        <v>4500000</v>
      </c>
      <c r="P59" s="244">
        <v>4500000</v>
      </c>
      <c r="Q59" s="244">
        <v>4500000</v>
      </c>
      <c r="R59" s="244">
        <f t="shared" si="1"/>
        <v>54000000</v>
      </c>
      <c r="S59" s="241" cm="1">
        <f t="array" ref="S59">SUM((F59:Q59)/12)</f>
        <v>4500000</v>
      </c>
      <c r="T59" s="256">
        <f>+R59</f>
        <v>54000000</v>
      </c>
      <c r="U59" s="237"/>
    </row>
    <row r="60" spans="1:1636" s="219" customFormat="1" ht="23.25" customHeight="1" x14ac:dyDescent="0.25">
      <c r="A60" s="245">
        <f t="shared" si="2"/>
        <v>36</v>
      </c>
      <c r="B60" s="289">
        <v>2218750</v>
      </c>
      <c r="C60" s="253" t="s">
        <v>322</v>
      </c>
      <c r="D60" s="232">
        <v>144</v>
      </c>
      <c r="E60" s="233" t="s">
        <v>11</v>
      </c>
      <c r="F60" s="244">
        <v>8000000</v>
      </c>
      <c r="G60" s="244">
        <v>8000000</v>
      </c>
      <c r="H60" s="244">
        <v>8000000</v>
      </c>
      <c r="I60" s="244">
        <v>8000000</v>
      </c>
      <c r="J60" s="244">
        <v>8000000</v>
      </c>
      <c r="K60" s="244">
        <v>8000000</v>
      </c>
      <c r="L60" s="244">
        <v>8000000</v>
      </c>
      <c r="M60" s="244">
        <v>8000000</v>
      </c>
      <c r="N60" s="244">
        <v>8000000</v>
      </c>
      <c r="O60" s="244">
        <v>8000000</v>
      </c>
      <c r="P60" s="244">
        <v>8000000</v>
      </c>
      <c r="Q60" s="244">
        <v>8000000</v>
      </c>
      <c r="R60" s="244">
        <f t="shared" si="1"/>
        <v>96000000</v>
      </c>
      <c r="S60" s="241" cm="1">
        <f t="array" ref="S60">SUM((F60:Q60)/12)</f>
        <v>8000000.0000000009</v>
      </c>
      <c r="T60" s="244">
        <f>+R60</f>
        <v>96000000</v>
      </c>
      <c r="U60" s="237"/>
    </row>
    <row r="61" spans="1:1636" s="219" customFormat="1" ht="23.25" customHeight="1" x14ac:dyDescent="0.25">
      <c r="A61" s="245">
        <f t="shared" si="2"/>
        <v>37</v>
      </c>
      <c r="B61" s="289">
        <v>2906423</v>
      </c>
      <c r="C61" s="253" t="s">
        <v>323</v>
      </c>
      <c r="D61" s="232">
        <v>144</v>
      </c>
      <c r="E61" s="233" t="s">
        <v>11</v>
      </c>
      <c r="F61" s="239">
        <v>5000000</v>
      </c>
      <c r="G61" s="239">
        <v>5000000</v>
      </c>
      <c r="H61" s="239">
        <v>5000000</v>
      </c>
      <c r="I61" s="239">
        <v>5000000</v>
      </c>
      <c r="J61" s="239">
        <v>5000000</v>
      </c>
      <c r="K61" s="239">
        <v>5000000</v>
      </c>
      <c r="L61" s="239">
        <v>5000000</v>
      </c>
      <c r="M61" s="239">
        <v>5000000</v>
      </c>
      <c r="N61" s="239">
        <v>5000000</v>
      </c>
      <c r="O61" s="239">
        <v>5000000</v>
      </c>
      <c r="P61" s="239">
        <v>5000000</v>
      </c>
      <c r="Q61" s="239">
        <v>5000000</v>
      </c>
      <c r="R61" s="239">
        <f t="shared" si="1"/>
        <v>60000000</v>
      </c>
      <c r="S61" s="241" cm="1">
        <f t="array" ref="S61">SUM((F61:Q61)/12)</f>
        <v>5000000</v>
      </c>
      <c r="T61" s="256">
        <v>60000000</v>
      </c>
      <c r="U61" s="237"/>
    </row>
    <row r="62" spans="1:1636" s="219" customFormat="1" ht="23.25" customHeight="1" x14ac:dyDescent="0.25">
      <c r="A62" s="245">
        <f t="shared" si="2"/>
        <v>38</v>
      </c>
      <c r="B62" s="289">
        <v>5024100</v>
      </c>
      <c r="C62" s="253" t="s">
        <v>324</v>
      </c>
      <c r="D62" s="232">
        <v>144</v>
      </c>
      <c r="E62" s="233" t="s">
        <v>11</v>
      </c>
      <c r="F62" s="239">
        <v>3000000</v>
      </c>
      <c r="G62" s="239">
        <v>3000000</v>
      </c>
      <c r="H62" s="239">
        <v>3000000</v>
      </c>
      <c r="I62" s="239">
        <v>3000000</v>
      </c>
      <c r="J62" s="239">
        <v>3000000</v>
      </c>
      <c r="K62" s="239">
        <v>3000000</v>
      </c>
      <c r="L62" s="239">
        <v>3000000</v>
      </c>
      <c r="M62" s="239">
        <v>3000000</v>
      </c>
      <c r="N62" s="239">
        <v>3000000</v>
      </c>
      <c r="O62" s="239">
        <v>3000000</v>
      </c>
      <c r="P62" s="239">
        <v>3000000</v>
      </c>
      <c r="Q62" s="239">
        <v>3000000</v>
      </c>
      <c r="R62" s="239">
        <f t="shared" si="1"/>
        <v>36000000</v>
      </c>
      <c r="S62" s="241" cm="1">
        <f t="array" ref="S62">SUM((F62:Q62)/12)</f>
        <v>3000000</v>
      </c>
      <c r="T62" s="252">
        <v>36000000</v>
      </c>
      <c r="U62" s="237"/>
    </row>
    <row r="63" spans="1:1636" s="219" customFormat="1" ht="23.25" customHeight="1" x14ac:dyDescent="0.25">
      <c r="A63" s="310">
        <f t="shared" si="2"/>
        <v>39</v>
      </c>
      <c r="B63" s="314">
        <v>3984099</v>
      </c>
      <c r="C63" s="312" t="s">
        <v>380</v>
      </c>
      <c r="D63" s="232">
        <v>144</v>
      </c>
      <c r="E63" s="233" t="s">
        <v>11</v>
      </c>
      <c r="F63" s="239">
        <v>10000000</v>
      </c>
      <c r="G63" s="239">
        <v>10000000</v>
      </c>
      <c r="H63" s="239">
        <v>10000000</v>
      </c>
      <c r="I63" s="239">
        <v>10000000</v>
      </c>
      <c r="J63" s="239">
        <v>10000000</v>
      </c>
      <c r="K63" s="239">
        <v>10000000</v>
      </c>
      <c r="L63" s="239">
        <v>10000000</v>
      </c>
      <c r="M63" s="239">
        <v>10000000</v>
      </c>
      <c r="N63" s="239">
        <v>10000000</v>
      </c>
      <c r="O63" s="239">
        <v>10000000</v>
      </c>
      <c r="P63" s="239">
        <v>10000000</v>
      </c>
      <c r="Q63" s="239">
        <v>10000000</v>
      </c>
      <c r="R63" s="239">
        <f t="shared" si="1"/>
        <v>120000000</v>
      </c>
      <c r="S63" s="241" cm="1">
        <f t="array" ref="S63">SUM((F63:Q63)/12)</f>
        <v>10000000</v>
      </c>
      <c r="T63" s="244">
        <f>+R63</f>
        <v>120000000</v>
      </c>
      <c r="U63" s="237"/>
    </row>
    <row r="64" spans="1:1636" s="219" customFormat="1" ht="23.25" customHeight="1" x14ac:dyDescent="0.25">
      <c r="A64" s="311"/>
      <c r="B64" s="315"/>
      <c r="C64" s="313"/>
      <c r="D64" s="232">
        <v>232</v>
      </c>
      <c r="E64" s="233" t="s">
        <v>434</v>
      </c>
      <c r="F64" s="239"/>
      <c r="G64" s="239">
        <v>2500000</v>
      </c>
      <c r="H64" s="239"/>
      <c r="I64" s="239">
        <v>1000000</v>
      </c>
      <c r="J64" s="239">
        <v>1000000</v>
      </c>
      <c r="K64" s="239"/>
      <c r="L64" s="239">
        <v>2500000</v>
      </c>
      <c r="M64" s="239">
        <v>2500000</v>
      </c>
      <c r="N64" s="239">
        <v>1000000</v>
      </c>
      <c r="O64" s="239">
        <v>5500000</v>
      </c>
      <c r="P64" s="239">
        <v>3000000</v>
      </c>
      <c r="Q64" s="239">
        <v>1500000</v>
      </c>
      <c r="R64" s="239">
        <f t="shared" si="1"/>
        <v>20500000</v>
      </c>
      <c r="S64" s="241">
        <v>0</v>
      </c>
      <c r="T64" s="252"/>
      <c r="U64" s="237"/>
    </row>
    <row r="65" spans="1:21" s="219" customFormat="1" ht="23.25" customHeight="1" x14ac:dyDescent="0.25">
      <c r="A65" s="310">
        <f>1+A63</f>
        <v>40</v>
      </c>
      <c r="B65" s="314">
        <v>5142416</v>
      </c>
      <c r="C65" s="312" t="s">
        <v>325</v>
      </c>
      <c r="D65" s="232">
        <v>144</v>
      </c>
      <c r="E65" s="233" t="s">
        <v>11</v>
      </c>
      <c r="F65" s="239">
        <v>8000000</v>
      </c>
      <c r="G65" s="239">
        <v>8000000</v>
      </c>
      <c r="H65" s="239">
        <v>8000000</v>
      </c>
      <c r="I65" s="239">
        <v>8000000</v>
      </c>
      <c r="J65" s="239">
        <v>8000000</v>
      </c>
      <c r="K65" s="239">
        <v>8000000</v>
      </c>
      <c r="L65" s="239">
        <v>8000000</v>
      </c>
      <c r="M65" s="239">
        <v>8000000</v>
      </c>
      <c r="N65" s="239">
        <v>8000000</v>
      </c>
      <c r="O65" s="239">
        <v>8000000</v>
      </c>
      <c r="P65" s="239">
        <v>8000000</v>
      </c>
      <c r="Q65" s="239">
        <v>8000000</v>
      </c>
      <c r="R65" s="239">
        <f t="shared" si="1"/>
        <v>96000000</v>
      </c>
      <c r="S65" s="241" cm="1">
        <f t="array" ref="S65">SUM((F65:Q65)/12)</f>
        <v>8000000.0000000009</v>
      </c>
      <c r="T65" s="242">
        <f>+R65</f>
        <v>96000000</v>
      </c>
      <c r="U65" s="237"/>
    </row>
    <row r="66" spans="1:21" s="219" customFormat="1" ht="23.25" customHeight="1" x14ac:dyDescent="0.25">
      <c r="A66" s="311"/>
      <c r="B66" s="315"/>
      <c r="C66" s="313"/>
      <c r="D66" s="232">
        <v>232</v>
      </c>
      <c r="E66" s="233" t="s">
        <v>434</v>
      </c>
      <c r="F66" s="239">
        <v>600000</v>
      </c>
      <c r="G66" s="239">
        <v>600000</v>
      </c>
      <c r="H66" s="239"/>
      <c r="I66" s="239"/>
      <c r="J66" s="239"/>
      <c r="K66" s="239"/>
      <c r="L66" s="239"/>
      <c r="M66" s="239"/>
      <c r="N66" s="239"/>
      <c r="O66" s="239"/>
      <c r="P66" s="239">
        <v>700000</v>
      </c>
      <c r="Q66" s="239"/>
      <c r="R66" s="239">
        <f t="shared" si="1"/>
        <v>1900000</v>
      </c>
      <c r="S66" s="234">
        <v>0</v>
      </c>
      <c r="T66" s="265"/>
      <c r="U66" s="237"/>
    </row>
    <row r="67" spans="1:21" s="219" customFormat="1" ht="23.25" customHeight="1" x14ac:dyDescent="0.25">
      <c r="A67" s="245">
        <f>1+A65</f>
        <v>41</v>
      </c>
      <c r="B67" s="289">
        <v>4413370</v>
      </c>
      <c r="C67" s="253" t="s">
        <v>326</v>
      </c>
      <c r="D67" s="232">
        <v>144</v>
      </c>
      <c r="E67" s="233" t="s">
        <v>11</v>
      </c>
      <c r="F67" s="244">
        <v>8000000</v>
      </c>
      <c r="G67" s="244">
        <v>8000000</v>
      </c>
      <c r="H67" s="244">
        <v>8000000</v>
      </c>
      <c r="I67" s="244">
        <v>8000000</v>
      </c>
      <c r="J67" s="244">
        <v>8000000</v>
      </c>
      <c r="K67" s="244">
        <v>8000000</v>
      </c>
      <c r="L67" s="244">
        <v>8000000</v>
      </c>
      <c r="M67" s="244">
        <v>8000000</v>
      </c>
      <c r="N67" s="244">
        <v>8000000</v>
      </c>
      <c r="O67" s="244">
        <v>8000000</v>
      </c>
      <c r="P67" s="244">
        <v>8000000</v>
      </c>
      <c r="Q67" s="244">
        <v>8000000</v>
      </c>
      <c r="R67" s="244">
        <f t="shared" si="1"/>
        <v>96000000</v>
      </c>
      <c r="S67" s="234" cm="1">
        <f t="array" ref="S67">SUM((F67:Q67)/12)</f>
        <v>8000000.0000000009</v>
      </c>
      <c r="T67" s="266">
        <f>+R67</f>
        <v>96000000</v>
      </c>
      <c r="U67" s="237"/>
    </row>
    <row r="68" spans="1:21" s="219" customFormat="1" ht="23.25" customHeight="1" x14ac:dyDescent="0.25">
      <c r="A68" s="245">
        <f t="shared" si="2"/>
        <v>42</v>
      </c>
      <c r="B68" s="289">
        <v>5357316</v>
      </c>
      <c r="C68" s="253" t="s">
        <v>327</v>
      </c>
      <c r="D68" s="232">
        <v>144</v>
      </c>
      <c r="E68" s="233" t="s">
        <v>11</v>
      </c>
      <c r="F68" s="244">
        <v>3000000</v>
      </c>
      <c r="G68" s="244">
        <v>3000000</v>
      </c>
      <c r="H68" s="244">
        <v>3000000</v>
      </c>
      <c r="I68" s="244">
        <v>3000000</v>
      </c>
      <c r="J68" s="244">
        <v>3000000</v>
      </c>
      <c r="K68" s="244">
        <v>3000000</v>
      </c>
      <c r="L68" s="244">
        <v>3000000</v>
      </c>
      <c r="M68" s="244">
        <v>3000000</v>
      </c>
      <c r="N68" s="244">
        <v>3000000</v>
      </c>
      <c r="O68" s="244">
        <v>3000000</v>
      </c>
      <c r="P68" s="244">
        <v>3000000</v>
      </c>
      <c r="Q68" s="244">
        <v>3000000</v>
      </c>
      <c r="R68" s="244">
        <f t="shared" si="1"/>
        <v>36000000</v>
      </c>
      <c r="S68" s="241" cm="1">
        <f t="array" ref="S68">SUM((F68:Q68)/12)</f>
        <v>3000000</v>
      </c>
      <c r="T68" s="243">
        <v>36000000</v>
      </c>
      <c r="U68" s="237"/>
    </row>
    <row r="69" spans="1:21" s="219" customFormat="1" ht="23.25" customHeight="1" x14ac:dyDescent="0.25">
      <c r="A69" s="245">
        <f t="shared" si="2"/>
        <v>43</v>
      </c>
      <c r="B69" s="289">
        <v>3039801</v>
      </c>
      <c r="C69" s="253" t="s">
        <v>328</v>
      </c>
      <c r="D69" s="232">
        <v>144</v>
      </c>
      <c r="E69" s="233" t="s">
        <v>11</v>
      </c>
      <c r="F69" s="239">
        <v>2798309</v>
      </c>
      <c r="G69" s="239">
        <v>2798309</v>
      </c>
      <c r="H69" s="239">
        <v>2798309</v>
      </c>
      <c r="I69" s="239">
        <v>2798309</v>
      </c>
      <c r="J69" s="239">
        <v>2798309</v>
      </c>
      <c r="K69" s="239">
        <v>2798309</v>
      </c>
      <c r="L69" s="239">
        <v>2798309</v>
      </c>
      <c r="M69" s="239">
        <v>2798309</v>
      </c>
      <c r="N69" s="239">
        <v>2798309</v>
      </c>
      <c r="O69" s="239">
        <v>2798309</v>
      </c>
      <c r="P69" s="239">
        <v>2798309</v>
      </c>
      <c r="Q69" s="239">
        <v>2798309</v>
      </c>
      <c r="R69" s="239">
        <f t="shared" si="1"/>
        <v>33579708</v>
      </c>
      <c r="S69" s="241" cm="1">
        <f t="array" ref="S69">SUM((F69:Q69)/12)</f>
        <v>2798308.9999999995</v>
      </c>
      <c r="T69" s="256">
        <v>32164476</v>
      </c>
      <c r="U69" s="237"/>
    </row>
    <row r="70" spans="1:21" s="219" customFormat="1" ht="23.25" customHeight="1" x14ac:dyDescent="0.25">
      <c r="A70" s="310">
        <f t="shared" si="2"/>
        <v>44</v>
      </c>
      <c r="B70" s="347">
        <v>2932846</v>
      </c>
      <c r="C70" s="312" t="s">
        <v>329</v>
      </c>
      <c r="D70" s="232">
        <v>111</v>
      </c>
      <c r="E70" s="233" t="s">
        <v>11</v>
      </c>
      <c r="F70" s="239">
        <v>3300000</v>
      </c>
      <c r="G70" s="239">
        <v>3300000</v>
      </c>
      <c r="H70" s="239">
        <v>3300000</v>
      </c>
      <c r="I70" s="239">
        <v>3300000</v>
      </c>
      <c r="J70" s="239">
        <v>3300000</v>
      </c>
      <c r="K70" s="239">
        <v>3300000</v>
      </c>
      <c r="L70" s="239">
        <v>3300000</v>
      </c>
      <c r="M70" s="239">
        <v>3300000</v>
      </c>
      <c r="N70" s="239">
        <v>3300000</v>
      </c>
      <c r="O70" s="239">
        <v>3300000</v>
      </c>
      <c r="P70" s="239">
        <v>3300000</v>
      </c>
      <c r="Q70" s="239">
        <v>3300000</v>
      </c>
      <c r="R70" s="239">
        <f t="shared" si="1"/>
        <v>39600000</v>
      </c>
      <c r="S70" s="241" cm="1">
        <f t="array" ref="S70">SUM((F70:Q70)/12)</f>
        <v>3300000</v>
      </c>
      <c r="T70" s="239">
        <f>+R70+R71</f>
        <v>48600000</v>
      </c>
      <c r="U70" s="237"/>
    </row>
    <row r="71" spans="1:21" s="219" customFormat="1" ht="23.25" customHeight="1" x14ac:dyDescent="0.25">
      <c r="A71" s="311"/>
      <c r="B71" s="348"/>
      <c r="C71" s="313"/>
      <c r="D71" s="232">
        <v>133</v>
      </c>
      <c r="E71" s="233" t="s">
        <v>402</v>
      </c>
      <c r="F71" s="239">
        <v>750000</v>
      </c>
      <c r="G71" s="239">
        <v>750000</v>
      </c>
      <c r="H71" s="239">
        <v>750000</v>
      </c>
      <c r="I71" s="239">
        <v>750000</v>
      </c>
      <c r="J71" s="239">
        <v>750000</v>
      </c>
      <c r="K71" s="239">
        <v>750000</v>
      </c>
      <c r="L71" s="239">
        <v>750000</v>
      </c>
      <c r="M71" s="239">
        <v>750000</v>
      </c>
      <c r="N71" s="239">
        <v>750000</v>
      </c>
      <c r="O71" s="239">
        <v>750000</v>
      </c>
      <c r="P71" s="239">
        <v>750000</v>
      </c>
      <c r="Q71" s="239">
        <v>750000</v>
      </c>
      <c r="R71" s="239">
        <f t="shared" si="1"/>
        <v>9000000</v>
      </c>
      <c r="S71" s="241" cm="1">
        <f t="array" ref="S71">SUM((F71:Q71)/12)</f>
        <v>750000</v>
      </c>
      <c r="T71" s="239"/>
      <c r="U71" s="237"/>
    </row>
    <row r="72" spans="1:21" s="219" customFormat="1" ht="23.25" customHeight="1" x14ac:dyDescent="0.25">
      <c r="A72" s="245">
        <f>1+A70</f>
        <v>45</v>
      </c>
      <c r="B72" s="289">
        <v>1640514</v>
      </c>
      <c r="C72" s="253" t="s">
        <v>330</v>
      </c>
      <c r="D72" s="232">
        <v>144</v>
      </c>
      <c r="E72" s="233" t="s">
        <v>11</v>
      </c>
      <c r="F72" s="239">
        <v>2798309</v>
      </c>
      <c r="G72" s="239">
        <v>2798309</v>
      </c>
      <c r="H72" s="239">
        <v>2798309</v>
      </c>
      <c r="I72" s="239">
        <v>2798309</v>
      </c>
      <c r="J72" s="239">
        <v>2798309</v>
      </c>
      <c r="K72" s="239">
        <v>2798309</v>
      </c>
      <c r="L72" s="239">
        <v>2798309</v>
      </c>
      <c r="M72" s="239">
        <v>2798309</v>
      </c>
      <c r="N72" s="239">
        <v>2798309</v>
      </c>
      <c r="O72" s="239">
        <v>2798309</v>
      </c>
      <c r="P72" s="239">
        <v>2798309</v>
      </c>
      <c r="Q72" s="239">
        <v>2798309</v>
      </c>
      <c r="R72" s="239">
        <f t="shared" si="1"/>
        <v>33579708</v>
      </c>
      <c r="S72" s="241" cm="1">
        <f t="array" ref="S72">SUM((F72:Q72)/12)</f>
        <v>2798308.9999999995</v>
      </c>
      <c r="T72" s="256">
        <f>+R72</f>
        <v>33579708</v>
      </c>
      <c r="U72" s="237"/>
    </row>
    <row r="73" spans="1:21" s="219" customFormat="1" ht="23.25" customHeight="1" x14ac:dyDescent="0.25">
      <c r="A73" s="245">
        <f t="shared" si="2"/>
        <v>46</v>
      </c>
      <c r="B73" s="289">
        <v>2213624</v>
      </c>
      <c r="C73" s="253" t="s">
        <v>331</v>
      </c>
      <c r="D73" s="232">
        <v>144</v>
      </c>
      <c r="E73" s="233" t="s">
        <v>11</v>
      </c>
      <c r="F73" s="244">
        <v>3500000</v>
      </c>
      <c r="G73" s="244">
        <v>3500000</v>
      </c>
      <c r="H73" s="244">
        <v>4000000</v>
      </c>
      <c r="I73" s="244">
        <v>3500000</v>
      </c>
      <c r="J73" s="244">
        <v>3500000</v>
      </c>
      <c r="K73" s="244">
        <v>3500000</v>
      </c>
      <c r="L73" s="244">
        <v>3500000</v>
      </c>
      <c r="M73" s="244">
        <v>3500000</v>
      </c>
      <c r="N73" s="244">
        <v>3500000</v>
      </c>
      <c r="O73" s="244">
        <v>3500000</v>
      </c>
      <c r="P73" s="244">
        <v>3500000</v>
      </c>
      <c r="Q73" s="244">
        <v>3500000</v>
      </c>
      <c r="R73" s="244">
        <f t="shared" si="1"/>
        <v>42500000</v>
      </c>
      <c r="S73" s="241" cm="1">
        <f t="array" ref="S73">SUM((F73:Q73)/12)</f>
        <v>3541666.6666666665</v>
      </c>
      <c r="T73" s="256">
        <v>42500000</v>
      </c>
      <c r="U73" s="237"/>
    </row>
    <row r="74" spans="1:21" s="219" customFormat="1" ht="23.25" customHeight="1" x14ac:dyDescent="0.25">
      <c r="A74" s="245">
        <f t="shared" si="2"/>
        <v>47</v>
      </c>
      <c r="B74" s="268">
        <v>936286</v>
      </c>
      <c r="C74" s="264" t="s">
        <v>332</v>
      </c>
      <c r="D74" s="232">
        <v>144</v>
      </c>
      <c r="E74" s="233" t="s">
        <v>11</v>
      </c>
      <c r="F74" s="239">
        <v>2798309</v>
      </c>
      <c r="G74" s="239">
        <v>2798309</v>
      </c>
      <c r="H74" s="239">
        <v>2798309</v>
      </c>
      <c r="I74" s="239">
        <v>2798309</v>
      </c>
      <c r="J74" s="239">
        <v>2798309</v>
      </c>
      <c r="K74" s="239">
        <v>2798309</v>
      </c>
      <c r="L74" s="239">
        <v>2798309</v>
      </c>
      <c r="M74" s="239">
        <v>2798309</v>
      </c>
      <c r="N74" s="239">
        <v>2798309</v>
      </c>
      <c r="O74" s="239">
        <v>2798309</v>
      </c>
      <c r="P74" s="239">
        <v>2798309</v>
      </c>
      <c r="Q74" s="239">
        <v>2798309</v>
      </c>
      <c r="R74" s="239">
        <f t="shared" ref="R74:R105" si="3">SUM(F74:Q74)</f>
        <v>33579708</v>
      </c>
      <c r="S74" s="241" cm="1">
        <f t="array" ref="S74">SUM((F74:Q74)/12)</f>
        <v>2798308.9999999995</v>
      </c>
      <c r="T74" s="256">
        <f>+R74</f>
        <v>33579708</v>
      </c>
      <c r="U74" s="237"/>
    </row>
    <row r="75" spans="1:21" s="219" customFormat="1" ht="23.25" customHeight="1" x14ac:dyDescent="0.25">
      <c r="A75" s="245">
        <f t="shared" si="2"/>
        <v>48</v>
      </c>
      <c r="B75" s="289">
        <v>6055154</v>
      </c>
      <c r="C75" s="253" t="s">
        <v>399</v>
      </c>
      <c r="D75" s="232">
        <v>144</v>
      </c>
      <c r="E75" s="233" t="s">
        <v>11</v>
      </c>
      <c r="F75" s="239">
        <v>0</v>
      </c>
      <c r="G75" s="239">
        <v>0</v>
      </c>
      <c r="H75" s="239">
        <v>0</v>
      </c>
      <c r="I75" s="239">
        <v>0</v>
      </c>
      <c r="J75" s="239">
        <v>4550000</v>
      </c>
      <c r="K75" s="239">
        <v>3500000</v>
      </c>
      <c r="L75" s="239">
        <v>3500000</v>
      </c>
      <c r="M75" s="239">
        <v>0</v>
      </c>
      <c r="N75" s="239">
        <v>0</v>
      </c>
      <c r="O75" s="239">
        <v>0</v>
      </c>
      <c r="P75" s="239">
        <v>0</v>
      </c>
      <c r="Q75" s="239">
        <v>0</v>
      </c>
      <c r="R75" s="239">
        <f t="shared" si="3"/>
        <v>11550000</v>
      </c>
      <c r="S75" s="241" cm="1">
        <f t="array" ref="S75">SUM((F75:Q75)/12)</f>
        <v>962500</v>
      </c>
      <c r="T75" s="256">
        <f>+R75</f>
        <v>11550000</v>
      </c>
      <c r="U75" s="237"/>
    </row>
    <row r="76" spans="1:21" s="219" customFormat="1" ht="23.25" customHeight="1" x14ac:dyDescent="0.25">
      <c r="A76" s="245">
        <f t="shared" si="2"/>
        <v>49</v>
      </c>
      <c r="B76" s="289">
        <v>7425575</v>
      </c>
      <c r="C76" s="253" t="s">
        <v>333</v>
      </c>
      <c r="D76" s="232">
        <v>144</v>
      </c>
      <c r="E76" s="233" t="s">
        <v>11</v>
      </c>
      <c r="F76" s="239">
        <v>3500000</v>
      </c>
      <c r="G76" s="239">
        <v>3500000</v>
      </c>
      <c r="H76" s="239">
        <v>3500000</v>
      </c>
      <c r="I76" s="239">
        <v>3500000</v>
      </c>
      <c r="J76" s="239">
        <v>3500000</v>
      </c>
      <c r="K76" s="239">
        <v>3500000</v>
      </c>
      <c r="L76" s="239">
        <v>3500000</v>
      </c>
      <c r="M76" s="239">
        <v>3500000</v>
      </c>
      <c r="N76" s="239">
        <v>3500000</v>
      </c>
      <c r="O76" s="239">
        <v>3500000</v>
      </c>
      <c r="P76" s="239">
        <v>3500000</v>
      </c>
      <c r="Q76" s="239">
        <v>3500000</v>
      </c>
      <c r="R76" s="239">
        <f t="shared" si="3"/>
        <v>42000000</v>
      </c>
      <c r="S76" s="241" cm="1">
        <f t="array" ref="S76">SUM((F76:Q76)/12)</f>
        <v>3499999.9999999995</v>
      </c>
      <c r="T76" s="256">
        <f>+R76</f>
        <v>42000000</v>
      </c>
      <c r="U76" s="237"/>
    </row>
    <row r="77" spans="1:21" s="219" customFormat="1" ht="23.25" customHeight="1" x14ac:dyDescent="0.25">
      <c r="A77" s="245">
        <f t="shared" si="2"/>
        <v>50</v>
      </c>
      <c r="B77" s="289">
        <v>6048801</v>
      </c>
      <c r="C77" s="253" t="s">
        <v>334</v>
      </c>
      <c r="D77" s="232">
        <v>144</v>
      </c>
      <c r="E77" s="233" t="s">
        <v>11</v>
      </c>
      <c r="F77" s="239">
        <v>2798309</v>
      </c>
      <c r="G77" s="239">
        <v>2798309</v>
      </c>
      <c r="H77" s="239">
        <v>2798309</v>
      </c>
      <c r="I77" s="239">
        <v>2798309</v>
      </c>
      <c r="J77" s="239">
        <v>2798309</v>
      </c>
      <c r="K77" s="239">
        <v>2798309</v>
      </c>
      <c r="L77" s="239">
        <v>2798309</v>
      </c>
      <c r="M77" s="239">
        <v>2798309</v>
      </c>
      <c r="N77" s="239">
        <v>2798309</v>
      </c>
      <c r="O77" s="239">
        <v>2798309</v>
      </c>
      <c r="P77" s="239">
        <v>2798309</v>
      </c>
      <c r="Q77" s="239">
        <v>2798309</v>
      </c>
      <c r="R77" s="239">
        <f t="shared" si="3"/>
        <v>33579708</v>
      </c>
      <c r="S77" s="241" cm="1">
        <f t="array" ref="S77">SUM((F77:Q77)/12)</f>
        <v>2798308.9999999995</v>
      </c>
      <c r="T77" s="256">
        <f>+R77</f>
        <v>33579708</v>
      </c>
      <c r="U77" s="237"/>
    </row>
    <row r="78" spans="1:21" s="219" customFormat="1" ht="23.25" customHeight="1" x14ac:dyDescent="0.25">
      <c r="A78" s="245">
        <f t="shared" si="2"/>
        <v>51</v>
      </c>
      <c r="B78" s="289">
        <v>2323029</v>
      </c>
      <c r="C78" s="253" t="s">
        <v>335</v>
      </c>
      <c r="D78" s="232">
        <v>144</v>
      </c>
      <c r="E78" s="233" t="s">
        <v>11</v>
      </c>
      <c r="F78" s="239">
        <v>2798309</v>
      </c>
      <c r="G78" s="239">
        <v>2798309</v>
      </c>
      <c r="H78" s="239">
        <v>2798309</v>
      </c>
      <c r="I78" s="239">
        <v>2798309</v>
      </c>
      <c r="J78" s="239">
        <v>2798309</v>
      </c>
      <c r="K78" s="239">
        <v>2798309</v>
      </c>
      <c r="L78" s="239">
        <v>2798309</v>
      </c>
      <c r="M78" s="239">
        <v>2798309</v>
      </c>
      <c r="N78" s="239">
        <v>2798309</v>
      </c>
      <c r="O78" s="239">
        <v>2798309</v>
      </c>
      <c r="P78" s="239">
        <v>2798309</v>
      </c>
      <c r="Q78" s="239">
        <v>2798309</v>
      </c>
      <c r="R78" s="239">
        <f t="shared" si="3"/>
        <v>33579708</v>
      </c>
      <c r="S78" s="241" cm="1">
        <f t="array" ref="S78">SUM((F78:Q78)/12)</f>
        <v>2798308.9999999995</v>
      </c>
      <c r="T78" s="256">
        <f>+R78</f>
        <v>33579708</v>
      </c>
      <c r="U78" s="237"/>
    </row>
    <row r="79" spans="1:21" s="219" customFormat="1" ht="23.25" customHeight="1" x14ac:dyDescent="0.25">
      <c r="A79" s="245">
        <f t="shared" si="2"/>
        <v>52</v>
      </c>
      <c r="B79" s="289">
        <v>2888828</v>
      </c>
      <c r="C79" s="253" t="s">
        <v>336</v>
      </c>
      <c r="D79" s="232">
        <v>144</v>
      </c>
      <c r="E79" s="233" t="s">
        <v>11</v>
      </c>
      <c r="F79" s="239">
        <v>2798309</v>
      </c>
      <c r="G79" s="239">
        <v>2798309</v>
      </c>
      <c r="H79" s="239">
        <v>2798309</v>
      </c>
      <c r="I79" s="239">
        <v>2798309</v>
      </c>
      <c r="J79" s="239">
        <v>2798309</v>
      </c>
      <c r="K79" s="239">
        <v>2798309</v>
      </c>
      <c r="L79" s="239">
        <v>2798309</v>
      </c>
      <c r="M79" s="239">
        <v>2798309</v>
      </c>
      <c r="N79" s="239">
        <v>2798309</v>
      </c>
      <c r="O79" s="239">
        <v>2798309</v>
      </c>
      <c r="P79" s="239">
        <v>2798309</v>
      </c>
      <c r="Q79" s="239">
        <v>2798309</v>
      </c>
      <c r="R79" s="239">
        <f t="shared" si="3"/>
        <v>33579708</v>
      </c>
      <c r="S79" s="241" cm="1">
        <f t="array" ref="S79">SUM((F79:Q79)/12)</f>
        <v>2798308.9999999995</v>
      </c>
      <c r="T79" s="256">
        <f>+R79</f>
        <v>33579708</v>
      </c>
      <c r="U79" s="237"/>
    </row>
    <row r="80" spans="1:21" s="219" customFormat="1" ht="23.25" customHeight="1" x14ac:dyDescent="0.25">
      <c r="A80" s="245">
        <f t="shared" si="2"/>
        <v>53</v>
      </c>
      <c r="B80" s="289">
        <v>3255635</v>
      </c>
      <c r="C80" s="253" t="s">
        <v>337</v>
      </c>
      <c r="D80" s="232">
        <v>144</v>
      </c>
      <c r="E80" s="233" t="s">
        <v>11</v>
      </c>
      <c r="F80" s="239">
        <v>2798309</v>
      </c>
      <c r="G80" s="239">
        <v>2798309</v>
      </c>
      <c r="H80" s="239">
        <v>2798309</v>
      </c>
      <c r="I80" s="239">
        <v>2798309</v>
      </c>
      <c r="J80" s="239">
        <v>2798309</v>
      </c>
      <c r="K80" s="239">
        <v>2798309</v>
      </c>
      <c r="L80" s="239">
        <v>2798309</v>
      </c>
      <c r="M80" s="239">
        <v>2798309</v>
      </c>
      <c r="N80" s="239">
        <v>2798309</v>
      </c>
      <c r="O80" s="239">
        <v>2798309</v>
      </c>
      <c r="P80" s="239">
        <v>2798309</v>
      </c>
      <c r="Q80" s="239">
        <v>2798309</v>
      </c>
      <c r="R80" s="239">
        <f t="shared" si="3"/>
        <v>33579708</v>
      </c>
      <c r="S80" s="241" cm="1">
        <f t="array" ref="S80">SUM((F80:Q80)/12)</f>
        <v>2798308.9999999995</v>
      </c>
      <c r="T80" s="256">
        <f>+R80</f>
        <v>33579708</v>
      </c>
      <c r="U80" s="237"/>
    </row>
    <row r="81" spans="1:21" s="219" customFormat="1" ht="23.25" customHeight="1" x14ac:dyDescent="0.25">
      <c r="A81" s="245">
        <f t="shared" si="2"/>
        <v>54</v>
      </c>
      <c r="B81" s="297">
        <v>4033231</v>
      </c>
      <c r="C81" s="253" t="s">
        <v>338</v>
      </c>
      <c r="D81" s="232">
        <v>144</v>
      </c>
      <c r="E81" s="233" t="s">
        <v>11</v>
      </c>
      <c r="F81" s="244">
        <v>4500000</v>
      </c>
      <c r="G81" s="244">
        <v>4500000</v>
      </c>
      <c r="H81" s="244">
        <v>4500000</v>
      </c>
      <c r="I81" s="244">
        <v>4500000</v>
      </c>
      <c r="J81" s="244">
        <v>5766667</v>
      </c>
      <c r="K81" s="244">
        <v>5500000</v>
      </c>
      <c r="L81" s="244">
        <v>5500000</v>
      </c>
      <c r="M81" s="244">
        <v>6500000</v>
      </c>
      <c r="N81" s="244">
        <v>5500000</v>
      </c>
      <c r="O81" s="244">
        <v>5500000</v>
      </c>
      <c r="P81" s="244">
        <v>5500000</v>
      </c>
      <c r="Q81" s="244">
        <v>5500000</v>
      </c>
      <c r="R81" s="244">
        <f t="shared" si="3"/>
        <v>63266667</v>
      </c>
      <c r="S81" s="241" cm="1">
        <f t="array" ref="S81">SUM((F81:Q81)/12)</f>
        <v>5272222.2499999991</v>
      </c>
      <c r="T81" s="256">
        <f>+R81</f>
        <v>63266667</v>
      </c>
      <c r="U81" s="237"/>
    </row>
    <row r="82" spans="1:21" s="219" customFormat="1" ht="23.25" customHeight="1" x14ac:dyDescent="0.25">
      <c r="A82" s="245">
        <f t="shared" si="2"/>
        <v>55</v>
      </c>
      <c r="B82" s="289">
        <v>5653366</v>
      </c>
      <c r="C82" s="253" t="s">
        <v>339</v>
      </c>
      <c r="D82" s="232">
        <v>144</v>
      </c>
      <c r="E82" s="233" t="s">
        <v>11</v>
      </c>
      <c r="F82" s="244">
        <v>3500000</v>
      </c>
      <c r="G82" s="244">
        <v>3500000</v>
      </c>
      <c r="H82" s="244">
        <v>3500000</v>
      </c>
      <c r="I82" s="244">
        <v>3500000</v>
      </c>
      <c r="J82" s="244">
        <v>3500000</v>
      </c>
      <c r="K82" s="244">
        <v>3500000</v>
      </c>
      <c r="L82" s="244">
        <v>4000000</v>
      </c>
      <c r="M82" s="244">
        <v>5000000</v>
      </c>
      <c r="N82" s="244">
        <v>3500000</v>
      </c>
      <c r="O82" s="244">
        <v>3500000</v>
      </c>
      <c r="P82" s="244">
        <v>3500000</v>
      </c>
      <c r="Q82" s="244">
        <v>3500000</v>
      </c>
      <c r="R82" s="244">
        <f t="shared" si="3"/>
        <v>44000000</v>
      </c>
      <c r="S82" s="241" cm="1">
        <f t="array" ref="S82">SUM((F82:Q82)/12)</f>
        <v>3666666.666666666</v>
      </c>
      <c r="T82" s="256">
        <v>44000000</v>
      </c>
      <c r="U82" s="237"/>
    </row>
    <row r="83" spans="1:21" s="219" customFormat="1" ht="23.25" customHeight="1" x14ac:dyDescent="0.25">
      <c r="A83" s="245">
        <f t="shared" si="2"/>
        <v>56</v>
      </c>
      <c r="B83" s="289">
        <v>1768546</v>
      </c>
      <c r="C83" s="253" t="s">
        <v>340</v>
      </c>
      <c r="D83" s="232">
        <v>144</v>
      </c>
      <c r="E83" s="233" t="s">
        <v>11</v>
      </c>
      <c r="F83" s="239">
        <v>5000000</v>
      </c>
      <c r="G83" s="239">
        <v>9666666</v>
      </c>
      <c r="H83" s="239">
        <v>9666666</v>
      </c>
      <c r="I83" s="239">
        <v>9666666</v>
      </c>
      <c r="J83" s="239">
        <v>9666666</v>
      </c>
      <c r="K83" s="239" t="s">
        <v>444</v>
      </c>
      <c r="L83" s="239" t="s">
        <v>444</v>
      </c>
      <c r="M83" s="239" t="s">
        <v>444</v>
      </c>
      <c r="N83" s="239">
        <v>0</v>
      </c>
      <c r="O83" s="239">
        <v>0</v>
      </c>
      <c r="P83" s="239">
        <v>0</v>
      </c>
      <c r="Q83" s="239">
        <v>0</v>
      </c>
      <c r="R83" s="239">
        <f t="shared" si="3"/>
        <v>43666664</v>
      </c>
      <c r="S83" s="241">
        <f>+R83/12</f>
        <v>3638888.6666666665</v>
      </c>
      <c r="T83" s="256">
        <f>+R83</f>
        <v>43666664</v>
      </c>
      <c r="U83" s="237"/>
    </row>
    <row r="84" spans="1:21" s="219" customFormat="1" ht="23.25" customHeight="1" x14ac:dyDescent="0.25">
      <c r="A84" s="245">
        <f t="shared" si="2"/>
        <v>57</v>
      </c>
      <c r="B84" s="298">
        <v>2410009</v>
      </c>
      <c r="C84" s="267" t="s">
        <v>341</v>
      </c>
      <c r="D84" s="232">
        <v>144</v>
      </c>
      <c r="E84" s="233" t="s">
        <v>11</v>
      </c>
      <c r="F84" s="244">
        <v>4000000</v>
      </c>
      <c r="G84" s="244">
        <v>4000000</v>
      </c>
      <c r="H84" s="244">
        <v>4000000</v>
      </c>
      <c r="I84" s="244">
        <v>4000000</v>
      </c>
      <c r="J84" s="244">
        <v>4000000</v>
      </c>
      <c r="K84" s="244">
        <v>4000000</v>
      </c>
      <c r="L84" s="244">
        <v>4000000</v>
      </c>
      <c r="M84" s="244">
        <v>4000000</v>
      </c>
      <c r="N84" s="244">
        <v>4000000</v>
      </c>
      <c r="O84" s="244">
        <v>4000000</v>
      </c>
      <c r="P84" s="244">
        <v>4000000</v>
      </c>
      <c r="Q84" s="244">
        <v>4000000</v>
      </c>
      <c r="R84" s="244">
        <f t="shared" si="3"/>
        <v>48000000</v>
      </c>
      <c r="S84" s="241" cm="1">
        <f t="array" ref="S84">SUM((F84:Q84)/12)</f>
        <v>4000000.0000000005</v>
      </c>
      <c r="T84" s="256">
        <v>48000000</v>
      </c>
      <c r="U84" s="237"/>
    </row>
    <row r="85" spans="1:21" s="219" customFormat="1" ht="23.25" customHeight="1" x14ac:dyDescent="0.25">
      <c r="A85" s="245">
        <f t="shared" si="2"/>
        <v>58</v>
      </c>
      <c r="B85" s="299">
        <v>1704507</v>
      </c>
      <c r="C85" s="267" t="s">
        <v>342</v>
      </c>
      <c r="D85" s="232">
        <v>144</v>
      </c>
      <c r="E85" s="233" t="s">
        <v>11</v>
      </c>
      <c r="F85" s="239">
        <v>2798309</v>
      </c>
      <c r="G85" s="239">
        <v>2798309</v>
      </c>
      <c r="H85" s="239">
        <v>2798309</v>
      </c>
      <c r="I85" s="239">
        <v>2798309</v>
      </c>
      <c r="J85" s="239">
        <v>2798309</v>
      </c>
      <c r="K85" s="239">
        <v>2798309</v>
      </c>
      <c r="L85" s="239">
        <v>2798309</v>
      </c>
      <c r="M85" s="239">
        <v>2798309</v>
      </c>
      <c r="N85" s="239">
        <v>2798309</v>
      </c>
      <c r="O85" s="239">
        <v>2798309</v>
      </c>
      <c r="P85" s="239">
        <v>2798309</v>
      </c>
      <c r="Q85" s="239">
        <v>2798309</v>
      </c>
      <c r="R85" s="239">
        <f t="shared" si="3"/>
        <v>33579708</v>
      </c>
      <c r="S85" s="241" cm="1">
        <f t="array" ref="S85">SUM((F85:Q85)/12)</f>
        <v>2798308.9999999995</v>
      </c>
      <c r="T85" s="256">
        <f>+R85</f>
        <v>33579708</v>
      </c>
      <c r="U85" s="237"/>
    </row>
    <row r="86" spans="1:21" s="219" customFormat="1" ht="23.25" customHeight="1" x14ac:dyDescent="0.25">
      <c r="A86" s="245">
        <f t="shared" si="2"/>
        <v>59</v>
      </c>
      <c r="B86" s="289">
        <v>3629102</v>
      </c>
      <c r="C86" s="253" t="s">
        <v>343</v>
      </c>
      <c r="D86" s="232">
        <v>144</v>
      </c>
      <c r="E86" s="233" t="s">
        <v>11</v>
      </c>
      <c r="F86" s="239">
        <v>2798309</v>
      </c>
      <c r="G86" s="239">
        <v>2798309</v>
      </c>
      <c r="H86" s="239">
        <v>2798309</v>
      </c>
      <c r="I86" s="239">
        <v>2798309</v>
      </c>
      <c r="J86" s="239">
        <v>2798309</v>
      </c>
      <c r="K86" s="239">
        <v>2798309</v>
      </c>
      <c r="L86" s="239">
        <v>2798309</v>
      </c>
      <c r="M86" s="239">
        <v>2798309</v>
      </c>
      <c r="N86" s="239">
        <v>2798309</v>
      </c>
      <c r="O86" s="239">
        <v>2798309</v>
      </c>
      <c r="P86" s="239">
        <v>2798309</v>
      </c>
      <c r="Q86" s="239">
        <v>2798309</v>
      </c>
      <c r="R86" s="239">
        <f t="shared" si="3"/>
        <v>33579708</v>
      </c>
      <c r="S86" s="241" cm="1">
        <f t="array" ref="S86">SUM((F86:Q86)/12)</f>
        <v>2798308.9999999995</v>
      </c>
      <c r="T86" s="244">
        <f>+R86</f>
        <v>33579708</v>
      </c>
      <c r="U86" s="237"/>
    </row>
    <row r="87" spans="1:21" s="219" customFormat="1" ht="23.25" customHeight="1" x14ac:dyDescent="0.25">
      <c r="A87" s="245">
        <f t="shared" si="2"/>
        <v>60</v>
      </c>
      <c r="B87" s="299">
        <v>1432113</v>
      </c>
      <c r="C87" s="267" t="s">
        <v>344</v>
      </c>
      <c r="D87" s="232">
        <v>144</v>
      </c>
      <c r="E87" s="233" t="s">
        <v>11</v>
      </c>
      <c r="F87" s="239">
        <v>8000000</v>
      </c>
      <c r="G87" s="239">
        <v>8000000</v>
      </c>
      <c r="H87" s="239">
        <v>8000000</v>
      </c>
      <c r="I87" s="239">
        <v>8000000</v>
      </c>
      <c r="J87" s="239">
        <v>8000000</v>
      </c>
      <c r="K87" s="239">
        <v>8000000</v>
      </c>
      <c r="L87" s="239">
        <v>8000000</v>
      </c>
      <c r="M87" s="239">
        <v>8000000</v>
      </c>
      <c r="N87" s="239">
        <v>8000000</v>
      </c>
      <c r="O87" s="239">
        <v>8000000</v>
      </c>
      <c r="P87" s="239">
        <v>8000000</v>
      </c>
      <c r="Q87" s="239">
        <v>8000000</v>
      </c>
      <c r="R87" s="239">
        <f t="shared" si="3"/>
        <v>96000000</v>
      </c>
      <c r="S87" s="241" cm="1">
        <f t="array" ref="S87">SUM((F87:Q87)/12)</f>
        <v>8000000.0000000009</v>
      </c>
      <c r="T87" s="256">
        <f>+R87</f>
        <v>96000000</v>
      </c>
      <c r="U87" s="237"/>
    </row>
    <row r="88" spans="1:21" s="219" customFormat="1" ht="23.25" customHeight="1" x14ac:dyDescent="0.25">
      <c r="A88" s="245">
        <f t="shared" si="2"/>
        <v>61</v>
      </c>
      <c r="B88" s="299">
        <v>3430681</v>
      </c>
      <c r="C88" s="267" t="s">
        <v>345</v>
      </c>
      <c r="D88" s="232">
        <v>144</v>
      </c>
      <c r="E88" s="233" t="s">
        <v>11</v>
      </c>
      <c r="F88" s="239">
        <v>4500000</v>
      </c>
      <c r="G88" s="239">
        <v>4500000</v>
      </c>
      <c r="H88" s="239">
        <v>4500000</v>
      </c>
      <c r="I88" s="239">
        <v>4500000</v>
      </c>
      <c r="J88" s="239">
        <v>4500000</v>
      </c>
      <c r="K88" s="239">
        <v>4500000</v>
      </c>
      <c r="L88" s="239">
        <v>4500000</v>
      </c>
      <c r="M88" s="239">
        <v>4500000</v>
      </c>
      <c r="N88" s="239">
        <v>4500000</v>
      </c>
      <c r="O88" s="239">
        <v>4500000</v>
      </c>
      <c r="P88" s="239">
        <v>4500000</v>
      </c>
      <c r="Q88" s="239">
        <v>4500000</v>
      </c>
      <c r="R88" s="239">
        <f t="shared" si="3"/>
        <v>54000000</v>
      </c>
      <c r="S88" s="241" cm="1">
        <f t="array" ref="S88">SUM((F88:Q88)/12)</f>
        <v>4500000</v>
      </c>
      <c r="T88" s="256">
        <f>+R88</f>
        <v>54000000</v>
      </c>
      <c r="U88" s="237"/>
    </row>
    <row r="89" spans="1:21" s="219" customFormat="1" ht="23.25" customHeight="1" x14ac:dyDescent="0.25">
      <c r="A89" s="245">
        <f t="shared" si="2"/>
        <v>62</v>
      </c>
      <c r="B89" s="289">
        <v>1380009</v>
      </c>
      <c r="C89" s="253" t="s">
        <v>346</v>
      </c>
      <c r="D89" s="232">
        <v>144</v>
      </c>
      <c r="E89" s="233" t="s">
        <v>11</v>
      </c>
      <c r="F89" s="239">
        <v>2798309</v>
      </c>
      <c r="G89" s="239">
        <v>2798309</v>
      </c>
      <c r="H89" s="239">
        <v>2798309</v>
      </c>
      <c r="I89" s="239">
        <v>2798309</v>
      </c>
      <c r="J89" s="239">
        <v>2798309</v>
      </c>
      <c r="K89" s="239">
        <v>2798309</v>
      </c>
      <c r="L89" s="239">
        <v>2798309</v>
      </c>
      <c r="M89" s="239">
        <v>2798309</v>
      </c>
      <c r="N89" s="239">
        <v>2798309</v>
      </c>
      <c r="O89" s="239">
        <v>2798309</v>
      </c>
      <c r="P89" s="239">
        <v>2798309</v>
      </c>
      <c r="Q89" s="239">
        <v>2798309</v>
      </c>
      <c r="R89" s="239">
        <f t="shared" si="3"/>
        <v>33579708</v>
      </c>
      <c r="S89" s="241" cm="1">
        <f t="array" ref="S89">SUM((F89:Q89)/12)</f>
        <v>2798308.9999999995</v>
      </c>
      <c r="T89" s="256">
        <f>+R89</f>
        <v>33579708</v>
      </c>
      <c r="U89" s="237"/>
    </row>
    <row r="90" spans="1:21" s="219" customFormat="1" ht="23.25" customHeight="1" x14ac:dyDescent="0.25">
      <c r="A90" s="245">
        <f t="shared" si="2"/>
        <v>63</v>
      </c>
      <c r="B90" s="289">
        <v>5816950</v>
      </c>
      <c r="C90" s="253" t="s">
        <v>347</v>
      </c>
      <c r="D90" s="232">
        <v>144</v>
      </c>
      <c r="E90" s="233" t="s">
        <v>11</v>
      </c>
      <c r="F90" s="239">
        <v>2798309</v>
      </c>
      <c r="G90" s="239">
        <v>2798309</v>
      </c>
      <c r="H90" s="239">
        <v>2798309</v>
      </c>
      <c r="I90" s="239">
        <v>2798309</v>
      </c>
      <c r="J90" s="239">
        <v>2798309</v>
      </c>
      <c r="K90" s="239">
        <v>2798309</v>
      </c>
      <c r="L90" s="239">
        <v>2798309</v>
      </c>
      <c r="M90" s="239">
        <v>2798309</v>
      </c>
      <c r="N90" s="239">
        <v>2798309</v>
      </c>
      <c r="O90" s="239">
        <v>2798309</v>
      </c>
      <c r="P90" s="239">
        <v>2798309</v>
      </c>
      <c r="Q90" s="239">
        <v>2798309</v>
      </c>
      <c r="R90" s="239">
        <f t="shared" si="3"/>
        <v>33579708</v>
      </c>
      <c r="S90" s="241" cm="1">
        <f t="array" ref="S90">SUM((F90:Q90)/12)</f>
        <v>2798308.9999999995</v>
      </c>
      <c r="T90" s="256">
        <f>+R90</f>
        <v>33579708</v>
      </c>
      <c r="U90" s="237"/>
    </row>
    <row r="91" spans="1:21" s="219" customFormat="1" ht="23.25" customHeight="1" x14ac:dyDescent="0.25">
      <c r="A91" s="245">
        <f t="shared" si="2"/>
        <v>64</v>
      </c>
      <c r="B91" s="289">
        <v>5580275</v>
      </c>
      <c r="C91" s="253" t="s">
        <v>348</v>
      </c>
      <c r="D91" s="232">
        <v>144</v>
      </c>
      <c r="E91" s="233" t="s">
        <v>11</v>
      </c>
      <c r="F91" s="239">
        <v>3500000</v>
      </c>
      <c r="G91" s="239">
        <v>3500000</v>
      </c>
      <c r="H91" s="239">
        <v>3500000</v>
      </c>
      <c r="I91" s="239">
        <v>3500000</v>
      </c>
      <c r="J91" s="239">
        <v>3500000</v>
      </c>
      <c r="K91" s="239">
        <v>3500000</v>
      </c>
      <c r="L91" s="239">
        <v>3500000</v>
      </c>
      <c r="M91" s="239">
        <v>3500000</v>
      </c>
      <c r="N91" s="239">
        <v>3500000</v>
      </c>
      <c r="O91" s="239">
        <v>3500000</v>
      </c>
      <c r="P91" s="239">
        <v>3500000</v>
      </c>
      <c r="Q91" s="239">
        <v>3500000</v>
      </c>
      <c r="R91" s="239">
        <f t="shared" si="3"/>
        <v>42000000</v>
      </c>
      <c r="S91" s="241" cm="1">
        <f t="array" ref="S91">SUM((F91:Q91)/12)</f>
        <v>3499999.9999999995</v>
      </c>
      <c r="T91" s="244">
        <f>+R91</f>
        <v>42000000</v>
      </c>
      <c r="U91" s="237"/>
    </row>
    <row r="92" spans="1:21" s="219" customFormat="1" ht="23.25" customHeight="1" x14ac:dyDescent="0.25">
      <c r="A92" s="245">
        <f t="shared" si="2"/>
        <v>65</v>
      </c>
      <c r="B92" s="289">
        <v>4530917</v>
      </c>
      <c r="C92" s="253" t="s">
        <v>349</v>
      </c>
      <c r="D92" s="232">
        <v>144</v>
      </c>
      <c r="E92" s="233" t="s">
        <v>11</v>
      </c>
      <c r="F92" s="239">
        <v>8000000</v>
      </c>
      <c r="G92" s="239">
        <v>8000000</v>
      </c>
      <c r="H92" s="239">
        <v>8000000</v>
      </c>
      <c r="I92" s="239">
        <v>8000000</v>
      </c>
      <c r="J92" s="239">
        <v>8000000</v>
      </c>
      <c r="K92" s="239">
        <v>8000000</v>
      </c>
      <c r="L92" s="239">
        <v>8000000</v>
      </c>
      <c r="M92" s="239">
        <v>8000000</v>
      </c>
      <c r="N92" s="239">
        <v>8000000</v>
      </c>
      <c r="O92" s="239">
        <v>8000000</v>
      </c>
      <c r="P92" s="239">
        <v>8000000</v>
      </c>
      <c r="Q92" s="239">
        <v>8000000</v>
      </c>
      <c r="R92" s="239">
        <f t="shared" si="3"/>
        <v>96000000</v>
      </c>
      <c r="S92" s="241" cm="1">
        <f t="array" ref="S92">SUM((F92:Q92)/12)</f>
        <v>8000000.0000000009</v>
      </c>
      <c r="T92" s="244">
        <f>+R92</f>
        <v>96000000</v>
      </c>
      <c r="U92" s="237"/>
    </row>
    <row r="93" spans="1:21" s="219" customFormat="1" ht="23.25" customHeight="1" x14ac:dyDescent="0.25">
      <c r="A93" s="310">
        <f t="shared" si="2"/>
        <v>66</v>
      </c>
      <c r="B93" s="314">
        <v>3391346</v>
      </c>
      <c r="C93" s="312" t="s">
        <v>350</v>
      </c>
      <c r="D93" s="232">
        <v>144</v>
      </c>
      <c r="E93" s="233" t="s">
        <v>11</v>
      </c>
      <c r="F93" s="239">
        <v>6000000</v>
      </c>
      <c r="G93" s="239">
        <v>6000000</v>
      </c>
      <c r="H93" s="239">
        <v>6000000</v>
      </c>
      <c r="I93" s="239">
        <v>6000000</v>
      </c>
      <c r="J93" s="239">
        <v>6000000</v>
      </c>
      <c r="K93" s="239">
        <v>6000000</v>
      </c>
      <c r="L93" s="239">
        <v>6000000</v>
      </c>
      <c r="M93" s="239">
        <v>6000000</v>
      </c>
      <c r="N93" s="239">
        <v>6000000</v>
      </c>
      <c r="O93" s="239">
        <v>6000000</v>
      </c>
      <c r="P93" s="239">
        <v>6000000</v>
      </c>
      <c r="Q93" s="239">
        <v>6000000</v>
      </c>
      <c r="R93" s="239">
        <f t="shared" si="3"/>
        <v>72000000</v>
      </c>
      <c r="S93" s="241" cm="1">
        <f t="array" ref="S93">SUM((F93:Q93)/12)</f>
        <v>6000000</v>
      </c>
      <c r="T93" s="251">
        <f>+R93</f>
        <v>72000000</v>
      </c>
      <c r="U93" s="237"/>
    </row>
    <row r="94" spans="1:21" s="219" customFormat="1" ht="23.25" customHeight="1" x14ac:dyDescent="0.25">
      <c r="A94" s="311"/>
      <c r="B94" s="315"/>
      <c r="C94" s="313"/>
      <c r="D94" s="232">
        <v>232</v>
      </c>
      <c r="E94" s="233" t="s">
        <v>434</v>
      </c>
      <c r="F94" s="239"/>
      <c r="G94" s="239"/>
      <c r="H94" s="239"/>
      <c r="I94" s="239"/>
      <c r="J94" s="239"/>
      <c r="K94" s="239"/>
      <c r="L94" s="239"/>
      <c r="M94" s="239"/>
      <c r="N94" s="239"/>
      <c r="O94" s="239"/>
      <c r="P94" s="239">
        <v>0</v>
      </c>
      <c r="Q94" s="239"/>
      <c r="R94" s="239">
        <f t="shared" si="3"/>
        <v>0</v>
      </c>
      <c r="S94" s="234">
        <v>0</v>
      </c>
      <c r="T94" s="243"/>
      <c r="U94" s="237"/>
    </row>
    <row r="95" spans="1:21" s="219" customFormat="1" ht="23.25" customHeight="1" x14ac:dyDescent="0.25">
      <c r="A95" s="245">
        <f>1+A93</f>
        <v>67</v>
      </c>
      <c r="B95" s="289">
        <v>4233263</v>
      </c>
      <c r="C95" s="253" t="s">
        <v>351</v>
      </c>
      <c r="D95" s="232">
        <v>144</v>
      </c>
      <c r="E95" s="233" t="s">
        <v>11</v>
      </c>
      <c r="F95" s="239">
        <v>2798309</v>
      </c>
      <c r="G95" s="239">
        <v>2798309</v>
      </c>
      <c r="H95" s="239">
        <v>2798309</v>
      </c>
      <c r="I95" s="239">
        <v>2798309</v>
      </c>
      <c r="J95" s="239">
        <v>2798309</v>
      </c>
      <c r="K95" s="239">
        <v>2798309</v>
      </c>
      <c r="L95" s="239">
        <v>2798309</v>
      </c>
      <c r="M95" s="239">
        <v>2798309</v>
      </c>
      <c r="N95" s="239">
        <v>2798309</v>
      </c>
      <c r="O95" s="239">
        <v>2798309</v>
      </c>
      <c r="P95" s="239">
        <v>2798309</v>
      </c>
      <c r="Q95" s="239">
        <v>2798309</v>
      </c>
      <c r="R95" s="239">
        <f t="shared" si="3"/>
        <v>33579708</v>
      </c>
      <c r="S95" s="241" cm="1">
        <f t="array" ref="S95">SUM((F95:Q95)/12)</f>
        <v>2798308.9999999995</v>
      </c>
      <c r="T95" s="243">
        <f>+R95</f>
        <v>33579708</v>
      </c>
      <c r="U95" s="237"/>
    </row>
    <row r="96" spans="1:21" s="219" customFormat="1" ht="23.25" customHeight="1" x14ac:dyDescent="0.25">
      <c r="A96" s="245">
        <f t="shared" si="2"/>
        <v>68</v>
      </c>
      <c r="B96" s="299">
        <v>3623120</v>
      </c>
      <c r="C96" s="253" t="s">
        <v>352</v>
      </c>
      <c r="D96" s="232">
        <v>144</v>
      </c>
      <c r="E96" s="233" t="s">
        <v>11</v>
      </c>
      <c r="F96" s="239">
        <v>5000000</v>
      </c>
      <c r="G96" s="239">
        <v>5000000</v>
      </c>
      <c r="H96" s="239">
        <v>5000000</v>
      </c>
      <c r="I96" s="239">
        <v>5000000</v>
      </c>
      <c r="J96" s="239">
        <v>5000000</v>
      </c>
      <c r="K96" s="239">
        <v>5000000</v>
      </c>
      <c r="L96" s="239">
        <v>5000000</v>
      </c>
      <c r="M96" s="239">
        <v>5000000</v>
      </c>
      <c r="N96" s="239">
        <v>5000000</v>
      </c>
      <c r="O96" s="239">
        <v>5000000</v>
      </c>
      <c r="P96" s="239">
        <v>5000000</v>
      </c>
      <c r="Q96" s="239">
        <v>5000000</v>
      </c>
      <c r="R96" s="239">
        <f t="shared" si="3"/>
        <v>60000000</v>
      </c>
      <c r="S96" s="241" cm="1">
        <f t="array" ref="S96">SUM((F96:Q96)/12)</f>
        <v>5000000</v>
      </c>
      <c r="T96" s="256">
        <f>+R96</f>
        <v>60000000</v>
      </c>
      <c r="U96" s="237"/>
    </row>
    <row r="97" spans="1:1636" s="219" customFormat="1" ht="23.25" customHeight="1" x14ac:dyDescent="0.25">
      <c r="A97" s="245">
        <f t="shared" si="2"/>
        <v>69</v>
      </c>
      <c r="B97" s="299">
        <v>7108134</v>
      </c>
      <c r="C97" s="253" t="s">
        <v>353</v>
      </c>
      <c r="D97" s="232">
        <v>144</v>
      </c>
      <c r="E97" s="233" t="s">
        <v>11</v>
      </c>
      <c r="F97" s="244">
        <v>2500000</v>
      </c>
      <c r="G97" s="244">
        <v>2500000</v>
      </c>
      <c r="H97" s="244">
        <v>2500000</v>
      </c>
      <c r="I97" s="244">
        <v>2500000</v>
      </c>
      <c r="J97" s="244">
        <v>2500000</v>
      </c>
      <c r="K97" s="244">
        <v>2500000</v>
      </c>
      <c r="L97" s="244">
        <v>2500000</v>
      </c>
      <c r="M97" s="244">
        <v>2500000</v>
      </c>
      <c r="N97" s="244">
        <v>2500000</v>
      </c>
      <c r="O97" s="244">
        <v>2500000</v>
      </c>
      <c r="P97" s="244">
        <v>2500000</v>
      </c>
      <c r="Q97" s="244">
        <v>2500000</v>
      </c>
      <c r="R97" s="244">
        <f t="shared" si="3"/>
        <v>30000000</v>
      </c>
      <c r="S97" s="241" cm="1">
        <f t="array" ref="S97">SUM((F97:Q97)/12)</f>
        <v>2500000</v>
      </c>
      <c r="T97" s="256">
        <v>30000000</v>
      </c>
      <c r="U97" s="237"/>
    </row>
    <row r="98" spans="1:1636" s="219" customFormat="1" ht="23.25" customHeight="1" x14ac:dyDescent="0.25">
      <c r="A98" s="245">
        <f t="shared" si="2"/>
        <v>70</v>
      </c>
      <c r="B98" s="299">
        <v>3977528</v>
      </c>
      <c r="C98" s="253" t="s">
        <v>354</v>
      </c>
      <c r="D98" s="232">
        <v>144</v>
      </c>
      <c r="E98" s="233" t="s">
        <v>11</v>
      </c>
      <c r="F98" s="239">
        <v>5000000</v>
      </c>
      <c r="G98" s="239">
        <v>5000000</v>
      </c>
      <c r="H98" s="239">
        <v>5000000</v>
      </c>
      <c r="I98" s="239">
        <v>5000000</v>
      </c>
      <c r="J98" s="239">
        <v>5000000</v>
      </c>
      <c r="K98" s="239">
        <v>5000000</v>
      </c>
      <c r="L98" s="239">
        <v>5000000</v>
      </c>
      <c r="M98" s="239">
        <v>5000000</v>
      </c>
      <c r="N98" s="239">
        <v>5000000</v>
      </c>
      <c r="O98" s="239">
        <v>5000000</v>
      </c>
      <c r="P98" s="239">
        <v>5000000</v>
      </c>
      <c r="Q98" s="239">
        <v>5000000</v>
      </c>
      <c r="R98" s="239">
        <f t="shared" si="3"/>
        <v>60000000</v>
      </c>
      <c r="S98" s="241" cm="1">
        <f t="array" ref="S98">SUM((F98:Q98)/12)</f>
        <v>5000000</v>
      </c>
      <c r="T98" s="256">
        <f>+R98</f>
        <v>60000000</v>
      </c>
      <c r="U98" s="237"/>
    </row>
    <row r="99" spans="1:1636" s="219" customFormat="1" ht="23.25" customHeight="1" x14ac:dyDescent="0.25">
      <c r="A99" s="245">
        <f t="shared" si="2"/>
        <v>71</v>
      </c>
      <c r="B99" s="299">
        <v>3984100</v>
      </c>
      <c r="C99" s="253" t="s">
        <v>355</v>
      </c>
      <c r="D99" s="232">
        <v>144</v>
      </c>
      <c r="E99" s="233" t="s">
        <v>11</v>
      </c>
      <c r="F99" s="239">
        <v>3500000</v>
      </c>
      <c r="G99" s="239">
        <v>3500000</v>
      </c>
      <c r="H99" s="239">
        <v>3500000</v>
      </c>
      <c r="I99" s="239">
        <v>3500000</v>
      </c>
      <c r="J99" s="239">
        <v>3500000</v>
      </c>
      <c r="K99" s="239">
        <v>3500000</v>
      </c>
      <c r="L99" s="239">
        <v>3500000</v>
      </c>
      <c r="M99" s="239">
        <v>3500000</v>
      </c>
      <c r="N99" s="239">
        <v>3500000</v>
      </c>
      <c r="O99" s="239">
        <v>3500000</v>
      </c>
      <c r="P99" s="239">
        <v>3500000</v>
      </c>
      <c r="Q99" s="239">
        <v>3500000</v>
      </c>
      <c r="R99" s="239">
        <f t="shared" si="3"/>
        <v>42000000</v>
      </c>
      <c r="S99" s="241" cm="1">
        <f t="array" ref="S99">SUM((F99:Q99)/12)</f>
        <v>3499999.9999999995</v>
      </c>
      <c r="T99" s="256">
        <v>42000000</v>
      </c>
      <c r="U99" s="237"/>
    </row>
    <row r="100" spans="1:1636" s="219" customFormat="1" ht="23.25" customHeight="1" x14ac:dyDescent="0.25">
      <c r="A100" s="245">
        <f t="shared" si="2"/>
        <v>72</v>
      </c>
      <c r="B100" s="299">
        <v>2943018</v>
      </c>
      <c r="C100" s="253" t="s">
        <v>357</v>
      </c>
      <c r="D100" s="232">
        <v>144</v>
      </c>
      <c r="E100" s="233" t="s">
        <v>11</v>
      </c>
      <c r="F100" s="239">
        <v>2798309</v>
      </c>
      <c r="G100" s="239">
        <v>2798309</v>
      </c>
      <c r="H100" s="239">
        <v>2798309</v>
      </c>
      <c r="I100" s="239">
        <v>2798309</v>
      </c>
      <c r="J100" s="239">
        <v>2798309</v>
      </c>
      <c r="K100" s="239">
        <v>2798309</v>
      </c>
      <c r="L100" s="239">
        <v>2798309</v>
      </c>
      <c r="M100" s="239">
        <v>2798309</v>
      </c>
      <c r="N100" s="239">
        <v>2798309</v>
      </c>
      <c r="O100" s="239">
        <v>2798309</v>
      </c>
      <c r="P100" s="239">
        <v>2798309</v>
      </c>
      <c r="Q100" s="239">
        <v>2798309</v>
      </c>
      <c r="R100" s="239">
        <f t="shared" si="3"/>
        <v>33579708</v>
      </c>
      <c r="S100" s="241" cm="1">
        <f t="array" ref="S100">SUM((F100:Q100)/12)</f>
        <v>2798308.9999999995</v>
      </c>
      <c r="T100" s="256">
        <f>+R100</f>
        <v>33579708</v>
      </c>
      <c r="U100" s="237"/>
    </row>
    <row r="101" spans="1:1636" s="219" customFormat="1" ht="23.25" customHeight="1" x14ac:dyDescent="0.25">
      <c r="A101" s="245">
        <f t="shared" si="2"/>
        <v>73</v>
      </c>
      <c r="B101" s="268">
        <v>4316157</v>
      </c>
      <c r="C101" s="264" t="s">
        <v>358</v>
      </c>
      <c r="D101" s="232">
        <v>144</v>
      </c>
      <c r="E101" s="233" t="s">
        <v>11</v>
      </c>
      <c r="F101" s="239">
        <v>3000000</v>
      </c>
      <c r="G101" s="239">
        <v>3000000</v>
      </c>
      <c r="H101" s="239">
        <v>3000000</v>
      </c>
      <c r="I101" s="239">
        <v>3000000</v>
      </c>
      <c r="J101" s="239">
        <v>3000000</v>
      </c>
      <c r="K101" s="239">
        <v>3000000</v>
      </c>
      <c r="L101" s="239">
        <v>3000000</v>
      </c>
      <c r="M101" s="239">
        <v>3000000</v>
      </c>
      <c r="N101" s="239">
        <v>3000000</v>
      </c>
      <c r="O101" s="239">
        <v>3000000</v>
      </c>
      <c r="P101" s="239">
        <v>3000000</v>
      </c>
      <c r="Q101" s="239">
        <v>3000000</v>
      </c>
      <c r="R101" s="239">
        <f t="shared" si="3"/>
        <v>36000000</v>
      </c>
      <c r="S101" s="241" cm="1">
        <f t="array" ref="S101">SUM((F101:Q101)/12)</f>
        <v>3000000</v>
      </c>
      <c r="T101" s="256">
        <v>36000000</v>
      </c>
      <c r="U101" s="237"/>
    </row>
    <row r="102" spans="1:1636" s="219" customFormat="1" ht="21.9" customHeight="1" x14ac:dyDescent="0.25">
      <c r="A102" s="245">
        <f t="shared" si="2"/>
        <v>74</v>
      </c>
      <c r="B102" s="268">
        <v>3188567</v>
      </c>
      <c r="C102" s="264" t="s">
        <v>359</v>
      </c>
      <c r="D102" s="232">
        <v>144</v>
      </c>
      <c r="E102" s="233" t="s">
        <v>11</v>
      </c>
      <c r="F102" s="239">
        <v>3500000</v>
      </c>
      <c r="G102" s="239">
        <v>3500000</v>
      </c>
      <c r="H102" s="239">
        <v>3500000</v>
      </c>
      <c r="I102" s="239">
        <v>3500000</v>
      </c>
      <c r="J102" s="239">
        <v>3500000</v>
      </c>
      <c r="K102" s="239">
        <v>3500000</v>
      </c>
      <c r="L102" s="239">
        <v>3500000</v>
      </c>
      <c r="M102" s="239">
        <v>3500000</v>
      </c>
      <c r="N102" s="239">
        <v>3500000</v>
      </c>
      <c r="O102" s="239">
        <v>3500000</v>
      </c>
      <c r="P102" s="239">
        <v>3500000</v>
      </c>
      <c r="Q102" s="239">
        <v>3500000</v>
      </c>
      <c r="R102" s="239">
        <f t="shared" si="3"/>
        <v>42000000</v>
      </c>
      <c r="S102" s="241" cm="1">
        <f t="array" ref="S102">SUM((F102:Q102)/12)</f>
        <v>3499999.9999999995</v>
      </c>
      <c r="T102" s="244">
        <f>+R102</f>
        <v>42000000</v>
      </c>
      <c r="U102" s="237"/>
      <c r="AY102" s="223"/>
      <c r="AZ102" s="221"/>
      <c r="BA102" s="221"/>
      <c r="BB102" s="221"/>
      <c r="BC102" s="221"/>
      <c r="BD102" s="221"/>
      <c r="BE102" s="221"/>
      <c r="BF102" s="221"/>
      <c r="BG102" s="221"/>
      <c r="BH102" s="221"/>
      <c r="BI102" s="221"/>
      <c r="BJ102" s="221"/>
      <c r="BK102" s="221"/>
      <c r="BL102" s="221"/>
      <c r="BM102" s="221"/>
      <c r="BN102" s="221"/>
      <c r="BO102" s="221"/>
      <c r="BP102" s="221"/>
      <c r="BQ102" s="221"/>
      <c r="BR102" s="221"/>
      <c r="BS102" s="221"/>
      <c r="BT102" s="221"/>
      <c r="BU102" s="221"/>
      <c r="BV102" s="221"/>
      <c r="BW102" s="221"/>
      <c r="BX102" s="221"/>
      <c r="BY102" s="221"/>
      <c r="BZ102" s="221"/>
      <c r="CA102" s="221"/>
      <c r="CB102" s="221"/>
      <c r="CC102" s="221"/>
      <c r="CD102" s="221"/>
      <c r="CE102" s="221"/>
      <c r="CF102" s="221"/>
      <c r="CG102" s="221"/>
      <c r="CH102" s="221"/>
      <c r="CI102" s="221"/>
      <c r="CJ102" s="221"/>
      <c r="CK102" s="221"/>
      <c r="CL102" s="221"/>
      <c r="CM102" s="221"/>
      <c r="CN102" s="221"/>
      <c r="CO102" s="221"/>
      <c r="CP102" s="221"/>
      <c r="CQ102" s="221"/>
      <c r="CR102" s="221"/>
      <c r="CS102" s="221"/>
      <c r="CT102" s="221"/>
      <c r="CU102" s="221"/>
      <c r="CV102" s="221"/>
      <c r="CW102" s="221"/>
      <c r="CX102" s="221"/>
      <c r="CY102" s="221"/>
      <c r="CZ102" s="221"/>
      <c r="DA102" s="221"/>
      <c r="DB102" s="221"/>
      <c r="DC102" s="221"/>
      <c r="DD102" s="221"/>
      <c r="DE102" s="221"/>
      <c r="DF102" s="221"/>
      <c r="DG102" s="221"/>
      <c r="DH102" s="221"/>
      <c r="DI102" s="221"/>
      <c r="DJ102" s="221"/>
      <c r="DK102" s="221"/>
      <c r="DL102" s="221"/>
      <c r="DM102" s="221"/>
      <c r="DN102" s="221"/>
      <c r="DO102" s="221"/>
      <c r="DP102" s="221"/>
      <c r="DQ102" s="221"/>
      <c r="DR102" s="221"/>
      <c r="DS102" s="221"/>
      <c r="DT102" s="221"/>
      <c r="DU102" s="221"/>
      <c r="DV102" s="221"/>
      <c r="DW102" s="221"/>
      <c r="DX102" s="221"/>
      <c r="DY102" s="221"/>
      <c r="DZ102" s="221"/>
      <c r="EA102" s="221"/>
      <c r="EB102" s="221"/>
      <c r="EC102" s="221"/>
      <c r="ED102" s="221"/>
      <c r="EE102" s="221"/>
      <c r="EF102" s="221"/>
      <c r="EG102" s="221"/>
      <c r="EH102" s="221"/>
      <c r="EI102" s="221"/>
      <c r="EJ102" s="221"/>
      <c r="EK102" s="221"/>
      <c r="EL102" s="221"/>
      <c r="EM102" s="221"/>
      <c r="EN102" s="221"/>
      <c r="EO102" s="221"/>
      <c r="EP102" s="221"/>
      <c r="EQ102" s="221"/>
      <c r="ER102" s="221"/>
      <c r="ES102" s="221"/>
      <c r="ET102" s="221"/>
      <c r="EU102" s="221"/>
      <c r="EV102" s="221"/>
      <c r="EW102" s="221"/>
      <c r="EX102" s="221"/>
      <c r="EY102" s="221"/>
      <c r="EZ102" s="221"/>
      <c r="FA102" s="221"/>
      <c r="FB102" s="221"/>
      <c r="FC102" s="221"/>
      <c r="FD102" s="221"/>
      <c r="FE102" s="221"/>
      <c r="FF102" s="221"/>
      <c r="FG102" s="221"/>
      <c r="FH102" s="221"/>
      <c r="FI102" s="221"/>
      <c r="FJ102" s="221"/>
      <c r="FK102" s="221"/>
      <c r="FL102" s="221"/>
      <c r="FM102" s="221"/>
      <c r="FN102" s="221"/>
      <c r="FO102" s="221"/>
      <c r="FP102" s="221"/>
      <c r="FQ102" s="221"/>
      <c r="FR102" s="221"/>
      <c r="FS102" s="221"/>
      <c r="FT102" s="221"/>
      <c r="FU102" s="221"/>
      <c r="FV102" s="221"/>
      <c r="FW102" s="221"/>
      <c r="FX102" s="221"/>
      <c r="FY102" s="221"/>
      <c r="FZ102" s="221"/>
      <c r="GA102" s="221"/>
      <c r="GB102" s="221"/>
      <c r="GC102" s="221"/>
      <c r="GD102" s="221"/>
      <c r="GE102" s="221"/>
      <c r="GF102" s="221"/>
      <c r="GG102" s="221"/>
      <c r="GH102" s="221"/>
      <c r="GI102" s="221"/>
      <c r="GJ102" s="221"/>
      <c r="GK102" s="221"/>
      <c r="GL102" s="221"/>
      <c r="GM102" s="221"/>
      <c r="GN102" s="221"/>
      <c r="GO102" s="221"/>
      <c r="GP102" s="221"/>
      <c r="GQ102" s="221"/>
      <c r="GR102" s="221"/>
      <c r="GS102" s="221"/>
      <c r="GT102" s="221"/>
      <c r="GU102" s="221"/>
      <c r="GV102" s="221"/>
      <c r="GW102" s="221"/>
      <c r="GX102" s="221"/>
      <c r="GY102" s="221"/>
      <c r="GZ102" s="221"/>
      <c r="HA102" s="221"/>
      <c r="HB102" s="221"/>
      <c r="HC102" s="221"/>
      <c r="HD102" s="221"/>
      <c r="HE102" s="221"/>
      <c r="HF102" s="221"/>
      <c r="HG102" s="221"/>
      <c r="HH102" s="221"/>
      <c r="HI102" s="221"/>
      <c r="HJ102" s="221"/>
      <c r="HK102" s="221"/>
      <c r="HL102" s="221"/>
      <c r="HM102" s="221"/>
      <c r="HN102" s="221"/>
      <c r="HO102" s="221"/>
      <c r="HP102" s="221"/>
      <c r="HQ102" s="221"/>
      <c r="HR102" s="221"/>
      <c r="HS102" s="221"/>
      <c r="HT102" s="221"/>
      <c r="HU102" s="221"/>
      <c r="HV102" s="221"/>
      <c r="HW102" s="221"/>
      <c r="HX102" s="221"/>
      <c r="HY102" s="221"/>
      <c r="HZ102" s="221"/>
      <c r="IA102" s="221"/>
      <c r="IB102" s="221"/>
      <c r="IC102" s="221"/>
      <c r="ID102" s="221"/>
      <c r="IE102" s="221"/>
      <c r="IF102" s="221"/>
      <c r="IG102" s="221"/>
      <c r="IH102" s="221"/>
      <c r="II102" s="221"/>
      <c r="IJ102" s="221"/>
      <c r="IK102" s="221"/>
      <c r="IL102" s="221"/>
      <c r="IM102" s="221"/>
      <c r="IN102" s="221"/>
      <c r="IO102" s="221"/>
      <c r="IP102" s="221"/>
      <c r="IQ102" s="221"/>
      <c r="IR102" s="221"/>
      <c r="IS102" s="221"/>
      <c r="IT102" s="221"/>
      <c r="IU102" s="221"/>
      <c r="IV102" s="221"/>
      <c r="IW102" s="221"/>
      <c r="IX102" s="221"/>
      <c r="IY102" s="221"/>
      <c r="IZ102" s="221"/>
      <c r="JA102" s="221"/>
      <c r="JB102" s="221"/>
      <c r="JC102" s="221"/>
      <c r="JD102" s="221"/>
      <c r="JE102" s="221"/>
      <c r="JF102" s="221"/>
      <c r="JG102" s="221"/>
      <c r="JH102" s="221"/>
      <c r="JI102" s="221"/>
      <c r="JJ102" s="221"/>
      <c r="JK102" s="221"/>
      <c r="JL102" s="221"/>
      <c r="JM102" s="221"/>
      <c r="JN102" s="221"/>
      <c r="JO102" s="221"/>
      <c r="JP102" s="221"/>
      <c r="JQ102" s="221"/>
      <c r="JR102" s="221"/>
      <c r="JS102" s="221"/>
      <c r="JT102" s="221"/>
      <c r="JU102" s="221"/>
      <c r="JV102" s="221"/>
      <c r="JW102" s="221"/>
      <c r="JX102" s="221"/>
      <c r="JY102" s="221"/>
      <c r="JZ102" s="221"/>
      <c r="KA102" s="221"/>
      <c r="KB102" s="221"/>
      <c r="KC102" s="221"/>
      <c r="KD102" s="221"/>
      <c r="KE102" s="221"/>
      <c r="KF102" s="221"/>
      <c r="KG102" s="221"/>
      <c r="KH102" s="221"/>
      <c r="KI102" s="221"/>
      <c r="KJ102" s="221"/>
      <c r="KK102" s="221"/>
      <c r="KL102" s="221"/>
      <c r="KM102" s="221"/>
      <c r="KN102" s="221"/>
      <c r="KO102" s="221"/>
      <c r="KP102" s="221"/>
      <c r="KQ102" s="221"/>
      <c r="KR102" s="221"/>
      <c r="KS102" s="221"/>
      <c r="KT102" s="221"/>
      <c r="KU102" s="221"/>
      <c r="KV102" s="221"/>
      <c r="KW102" s="221"/>
      <c r="KX102" s="221"/>
      <c r="KY102" s="221"/>
      <c r="KZ102" s="221"/>
      <c r="LA102" s="221"/>
      <c r="LB102" s="221"/>
      <c r="LC102" s="221"/>
      <c r="LD102" s="221"/>
      <c r="LE102" s="221"/>
      <c r="LF102" s="221"/>
      <c r="LG102" s="221"/>
      <c r="LH102" s="221"/>
      <c r="LI102" s="221"/>
      <c r="LJ102" s="221"/>
      <c r="LK102" s="221"/>
      <c r="LL102" s="221"/>
      <c r="LM102" s="221"/>
      <c r="LN102" s="221"/>
      <c r="LO102" s="221"/>
      <c r="LP102" s="221"/>
      <c r="LQ102" s="221"/>
      <c r="LR102" s="221"/>
      <c r="LS102" s="221"/>
      <c r="LT102" s="221"/>
      <c r="LU102" s="221"/>
      <c r="LV102" s="221"/>
      <c r="LW102" s="221"/>
      <c r="LX102" s="221"/>
      <c r="LY102" s="221"/>
      <c r="LZ102" s="221"/>
      <c r="MA102" s="221"/>
      <c r="MB102" s="221"/>
      <c r="MC102" s="221"/>
      <c r="MD102" s="221"/>
      <c r="ME102" s="221"/>
      <c r="MF102" s="221"/>
      <c r="MG102" s="221"/>
      <c r="MH102" s="221"/>
      <c r="MI102" s="221"/>
      <c r="MJ102" s="221"/>
      <c r="MK102" s="221"/>
      <c r="ML102" s="221"/>
      <c r="MM102" s="221"/>
      <c r="MN102" s="221"/>
      <c r="MO102" s="221"/>
      <c r="MP102" s="221"/>
      <c r="MQ102" s="221"/>
      <c r="MR102" s="221"/>
      <c r="MS102" s="221"/>
      <c r="MT102" s="221"/>
      <c r="MU102" s="221"/>
      <c r="MV102" s="221"/>
      <c r="MW102" s="221"/>
      <c r="MX102" s="221"/>
      <c r="MY102" s="221"/>
      <c r="MZ102" s="221"/>
      <c r="NA102" s="221"/>
      <c r="NB102" s="221"/>
      <c r="NC102" s="221"/>
      <c r="ND102" s="221"/>
      <c r="NE102" s="221"/>
      <c r="NF102" s="221"/>
      <c r="NG102" s="221"/>
      <c r="NH102" s="221"/>
      <c r="NI102" s="221"/>
      <c r="NJ102" s="221"/>
      <c r="NK102" s="221"/>
      <c r="NL102" s="221"/>
      <c r="NM102" s="221"/>
      <c r="NN102" s="221"/>
      <c r="NO102" s="221"/>
      <c r="NP102" s="221"/>
      <c r="NQ102" s="221"/>
      <c r="NR102" s="221"/>
      <c r="NS102" s="221"/>
      <c r="NT102" s="221"/>
      <c r="NU102" s="221"/>
      <c r="NV102" s="221"/>
      <c r="NW102" s="221"/>
      <c r="NX102" s="221"/>
      <c r="NY102" s="221"/>
      <c r="NZ102" s="221"/>
      <c r="OA102" s="221"/>
      <c r="OB102" s="221"/>
      <c r="OC102" s="221"/>
      <c r="OD102" s="221"/>
      <c r="OE102" s="221"/>
      <c r="OF102" s="221"/>
      <c r="OG102" s="221"/>
      <c r="OH102" s="221"/>
      <c r="OI102" s="221"/>
      <c r="OJ102" s="221"/>
      <c r="OK102" s="221"/>
      <c r="OL102" s="221"/>
      <c r="OM102" s="221"/>
      <c r="ON102" s="221"/>
      <c r="OO102" s="221"/>
      <c r="OP102" s="221"/>
      <c r="OQ102" s="221"/>
      <c r="OR102" s="221"/>
      <c r="OS102" s="221"/>
      <c r="OT102" s="221"/>
      <c r="OU102" s="221"/>
      <c r="OV102" s="221"/>
      <c r="OW102" s="221"/>
      <c r="OX102" s="221"/>
      <c r="OY102" s="221"/>
      <c r="OZ102" s="221"/>
      <c r="PA102" s="221"/>
      <c r="PB102" s="221"/>
      <c r="PC102" s="221"/>
      <c r="PD102" s="221"/>
      <c r="PE102" s="221"/>
      <c r="PF102" s="221"/>
      <c r="PG102" s="221"/>
      <c r="PH102" s="221"/>
      <c r="PI102" s="221"/>
      <c r="PJ102" s="221"/>
      <c r="PK102" s="221"/>
      <c r="PL102" s="221"/>
      <c r="PM102" s="221"/>
      <c r="PN102" s="221"/>
      <c r="PO102" s="221"/>
      <c r="PP102" s="221"/>
      <c r="PQ102" s="221"/>
      <c r="PR102" s="221"/>
      <c r="PS102" s="221"/>
      <c r="PT102" s="221"/>
      <c r="PU102" s="221"/>
      <c r="PV102" s="221"/>
      <c r="PW102" s="221"/>
      <c r="PX102" s="221"/>
      <c r="PY102" s="221"/>
      <c r="PZ102" s="221"/>
      <c r="QA102" s="221"/>
      <c r="QB102" s="221"/>
      <c r="QC102" s="221"/>
      <c r="QD102" s="221"/>
      <c r="QE102" s="221"/>
      <c r="QF102" s="221"/>
      <c r="QG102" s="221"/>
      <c r="QH102" s="221"/>
      <c r="QI102" s="221"/>
      <c r="QJ102" s="221"/>
      <c r="QK102" s="221"/>
      <c r="QL102" s="221"/>
      <c r="QM102" s="221"/>
      <c r="QN102" s="221"/>
      <c r="QO102" s="221"/>
      <c r="QP102" s="221"/>
      <c r="QQ102" s="221"/>
      <c r="QR102" s="221"/>
      <c r="QS102" s="221"/>
      <c r="QT102" s="221"/>
      <c r="QU102" s="221"/>
      <c r="QV102" s="221"/>
      <c r="QW102" s="221"/>
      <c r="QX102" s="221"/>
      <c r="QY102" s="221"/>
      <c r="QZ102" s="221"/>
      <c r="RA102" s="221"/>
      <c r="RB102" s="221"/>
      <c r="RC102" s="221"/>
      <c r="RD102" s="221"/>
      <c r="RE102" s="221"/>
      <c r="RF102" s="221"/>
      <c r="RG102" s="221"/>
      <c r="RH102" s="221"/>
      <c r="RI102" s="221"/>
      <c r="RJ102" s="221"/>
      <c r="RK102" s="221"/>
      <c r="RL102" s="221"/>
      <c r="RM102" s="221"/>
      <c r="RN102" s="221"/>
      <c r="RO102" s="221"/>
      <c r="RP102" s="221"/>
      <c r="RQ102" s="221"/>
      <c r="RR102" s="221"/>
      <c r="RS102" s="221"/>
      <c r="RT102" s="221"/>
      <c r="RU102" s="221"/>
      <c r="RV102" s="221"/>
      <c r="RW102" s="221"/>
      <c r="RX102" s="221"/>
      <c r="RY102" s="221"/>
      <c r="RZ102" s="221"/>
      <c r="SA102" s="221"/>
      <c r="SB102" s="221"/>
      <c r="SC102" s="221"/>
      <c r="SD102" s="221"/>
      <c r="SE102" s="221"/>
      <c r="SF102" s="221"/>
      <c r="SG102" s="221"/>
      <c r="SH102" s="221"/>
      <c r="SI102" s="221"/>
      <c r="SJ102" s="221"/>
      <c r="SK102" s="221"/>
      <c r="SL102" s="221"/>
      <c r="SM102" s="221"/>
      <c r="SN102" s="221"/>
      <c r="SO102" s="221"/>
      <c r="SP102" s="221"/>
      <c r="SQ102" s="221"/>
      <c r="SR102" s="221"/>
      <c r="SS102" s="221"/>
      <c r="ST102" s="221"/>
      <c r="SU102" s="221"/>
      <c r="SV102" s="221"/>
      <c r="SW102" s="221"/>
      <c r="SX102" s="221"/>
      <c r="SY102" s="221"/>
      <c r="SZ102" s="221"/>
      <c r="TA102" s="221"/>
      <c r="TB102" s="221"/>
      <c r="TC102" s="221"/>
      <c r="TD102" s="221"/>
      <c r="TE102" s="221"/>
      <c r="TF102" s="221"/>
      <c r="TG102" s="221"/>
      <c r="TH102" s="221"/>
      <c r="TI102" s="221"/>
      <c r="TJ102" s="221"/>
      <c r="TK102" s="221"/>
      <c r="TL102" s="221"/>
      <c r="TM102" s="221"/>
      <c r="TN102" s="221"/>
      <c r="TO102" s="221"/>
      <c r="TP102" s="221"/>
      <c r="TQ102" s="221"/>
      <c r="TR102" s="221"/>
      <c r="TS102" s="221"/>
      <c r="TT102" s="221"/>
      <c r="TU102" s="221"/>
      <c r="TV102" s="221"/>
      <c r="TW102" s="221"/>
      <c r="TX102" s="221"/>
      <c r="TY102" s="221"/>
      <c r="TZ102" s="221"/>
      <c r="UA102" s="221"/>
      <c r="UB102" s="221"/>
      <c r="UC102" s="221"/>
      <c r="UD102" s="221"/>
      <c r="UE102" s="221"/>
      <c r="UF102" s="221"/>
      <c r="UG102" s="221"/>
      <c r="UH102" s="221"/>
      <c r="UI102" s="221"/>
      <c r="UJ102" s="221"/>
      <c r="UK102" s="221"/>
      <c r="UL102" s="221"/>
      <c r="UM102" s="221"/>
      <c r="UN102" s="221"/>
      <c r="UO102" s="221"/>
      <c r="UP102" s="221"/>
      <c r="UQ102" s="221"/>
      <c r="UR102" s="221"/>
      <c r="US102" s="221"/>
      <c r="UT102" s="221"/>
      <c r="UU102" s="221"/>
      <c r="UV102" s="221"/>
      <c r="UW102" s="221"/>
      <c r="UX102" s="221"/>
      <c r="UY102" s="221"/>
      <c r="UZ102" s="221"/>
      <c r="VA102" s="221"/>
      <c r="VB102" s="221"/>
      <c r="VC102" s="221"/>
      <c r="VD102" s="221"/>
      <c r="VE102" s="221"/>
      <c r="VF102" s="221"/>
      <c r="VG102" s="221"/>
      <c r="VH102" s="221"/>
      <c r="VI102" s="221"/>
      <c r="VJ102" s="221"/>
      <c r="VK102" s="221"/>
      <c r="VL102" s="221"/>
      <c r="VM102" s="221"/>
      <c r="VN102" s="221"/>
      <c r="VO102" s="221"/>
      <c r="VP102" s="221"/>
      <c r="VQ102" s="221"/>
      <c r="VR102" s="221"/>
      <c r="VS102" s="221"/>
      <c r="VT102" s="221"/>
      <c r="VU102" s="221"/>
      <c r="VV102" s="221"/>
      <c r="VW102" s="221"/>
      <c r="VX102" s="221"/>
      <c r="VY102" s="221"/>
      <c r="VZ102" s="221"/>
      <c r="WA102" s="221"/>
      <c r="WB102" s="221"/>
      <c r="WC102" s="221"/>
      <c r="WD102" s="221"/>
      <c r="WE102" s="221"/>
      <c r="WF102" s="221"/>
      <c r="WG102" s="221"/>
      <c r="WH102" s="221"/>
      <c r="WI102" s="221"/>
      <c r="WJ102" s="221"/>
      <c r="WK102" s="221"/>
      <c r="WL102" s="221"/>
      <c r="WM102" s="221"/>
      <c r="WN102" s="221"/>
      <c r="WO102" s="221"/>
      <c r="WP102" s="221"/>
      <c r="WQ102" s="221"/>
      <c r="WR102" s="221"/>
      <c r="WS102" s="221"/>
      <c r="WT102" s="221"/>
      <c r="WU102" s="221"/>
      <c r="WV102" s="221"/>
      <c r="WW102" s="221"/>
      <c r="WX102" s="221"/>
      <c r="WY102" s="221"/>
      <c r="WZ102" s="221"/>
      <c r="XA102" s="221"/>
      <c r="XB102" s="221"/>
      <c r="XC102" s="221"/>
      <c r="XD102" s="221"/>
      <c r="XE102" s="221"/>
      <c r="XF102" s="221"/>
      <c r="XG102" s="221"/>
      <c r="XH102" s="221"/>
      <c r="XI102" s="221"/>
      <c r="XJ102" s="221"/>
      <c r="XK102" s="221"/>
      <c r="XL102" s="221"/>
      <c r="XM102" s="221"/>
      <c r="XN102" s="221"/>
      <c r="XO102" s="221"/>
      <c r="XP102" s="221"/>
      <c r="XQ102" s="221"/>
      <c r="XR102" s="221"/>
      <c r="XS102" s="221"/>
      <c r="XT102" s="221"/>
      <c r="XU102" s="221"/>
      <c r="XV102" s="221"/>
      <c r="XW102" s="221"/>
      <c r="XX102" s="221"/>
      <c r="XY102" s="221"/>
      <c r="XZ102" s="221"/>
      <c r="YA102" s="221"/>
      <c r="YB102" s="221"/>
      <c r="YC102" s="221"/>
      <c r="YD102" s="221"/>
      <c r="YE102" s="221"/>
      <c r="YF102" s="221"/>
      <c r="YG102" s="221"/>
      <c r="YH102" s="221"/>
      <c r="YI102" s="221"/>
      <c r="YJ102" s="221"/>
      <c r="YK102" s="221"/>
      <c r="YL102" s="221"/>
      <c r="YM102" s="221"/>
      <c r="YN102" s="221"/>
      <c r="YO102" s="221"/>
      <c r="YP102" s="221"/>
      <c r="YQ102" s="221"/>
      <c r="YR102" s="221"/>
      <c r="YS102" s="221"/>
      <c r="YT102" s="221"/>
      <c r="YU102" s="221"/>
      <c r="YV102" s="221"/>
      <c r="YW102" s="221"/>
      <c r="YX102" s="221"/>
      <c r="YY102" s="221"/>
      <c r="YZ102" s="221"/>
      <c r="ZA102" s="221"/>
      <c r="ZB102" s="221"/>
      <c r="ZC102" s="221"/>
      <c r="ZD102" s="221"/>
      <c r="ZE102" s="221"/>
      <c r="ZF102" s="221"/>
      <c r="ZG102" s="221"/>
      <c r="ZH102" s="221"/>
      <c r="ZI102" s="221"/>
      <c r="ZJ102" s="221"/>
      <c r="ZK102" s="221"/>
      <c r="ZL102" s="221"/>
      <c r="ZM102" s="221"/>
      <c r="ZN102" s="221"/>
      <c r="ZO102" s="221"/>
      <c r="ZP102" s="221"/>
      <c r="ZQ102" s="221"/>
      <c r="ZR102" s="221"/>
      <c r="ZS102" s="221"/>
      <c r="ZT102" s="221"/>
      <c r="ZU102" s="221"/>
      <c r="ZV102" s="221"/>
      <c r="ZW102" s="221"/>
      <c r="ZX102" s="221"/>
      <c r="ZY102" s="221"/>
      <c r="ZZ102" s="221"/>
      <c r="AAA102" s="221"/>
      <c r="AAB102" s="221"/>
      <c r="AAC102" s="221"/>
      <c r="AAD102" s="221"/>
      <c r="AAE102" s="221"/>
      <c r="AAF102" s="221"/>
      <c r="AAG102" s="221"/>
      <c r="AAH102" s="221"/>
      <c r="AAI102" s="221"/>
      <c r="AAJ102" s="221"/>
      <c r="AAK102" s="221"/>
      <c r="AAL102" s="221"/>
      <c r="AAM102" s="221"/>
      <c r="AAN102" s="221"/>
      <c r="AAO102" s="221"/>
      <c r="AAP102" s="221"/>
      <c r="AAQ102" s="221"/>
      <c r="AAR102" s="221"/>
      <c r="AAS102" s="221"/>
      <c r="AAT102" s="221"/>
      <c r="AAU102" s="221"/>
      <c r="AAV102" s="221"/>
      <c r="AAW102" s="221"/>
      <c r="AAX102" s="221"/>
      <c r="AAY102" s="221"/>
      <c r="AAZ102" s="221"/>
      <c r="ABA102" s="221"/>
      <c r="ABB102" s="221"/>
      <c r="ABC102" s="221"/>
      <c r="ABD102" s="221"/>
      <c r="ABE102" s="221"/>
      <c r="ABF102" s="221"/>
      <c r="ABG102" s="221"/>
      <c r="ABH102" s="221"/>
      <c r="ABI102" s="221"/>
      <c r="ABJ102" s="221"/>
      <c r="ABK102" s="221"/>
      <c r="ABL102" s="221"/>
      <c r="ABM102" s="221"/>
      <c r="ABN102" s="221"/>
      <c r="ABO102" s="221"/>
      <c r="ABP102" s="221"/>
      <c r="ABQ102" s="221"/>
      <c r="ABR102" s="221"/>
      <c r="ABS102" s="221"/>
      <c r="ABT102" s="221"/>
      <c r="ABU102" s="221"/>
      <c r="ABV102" s="221"/>
      <c r="ABW102" s="221"/>
      <c r="ABX102" s="221"/>
      <c r="ABY102" s="221"/>
      <c r="ABZ102" s="221"/>
      <c r="ACA102" s="221"/>
      <c r="ACB102" s="221"/>
      <c r="ACC102" s="221"/>
      <c r="ACD102" s="221"/>
      <c r="ACE102" s="221"/>
      <c r="ACF102" s="221"/>
      <c r="ACG102" s="221"/>
      <c r="ACH102" s="221"/>
      <c r="ACI102" s="221"/>
      <c r="ACJ102" s="221"/>
      <c r="ACK102" s="221"/>
      <c r="ACL102" s="221"/>
      <c r="ACM102" s="221"/>
      <c r="ACN102" s="221"/>
      <c r="ACO102" s="221"/>
      <c r="ACP102" s="221"/>
      <c r="ACQ102" s="221"/>
      <c r="ACR102" s="221"/>
      <c r="ACS102" s="221"/>
      <c r="ACT102" s="221"/>
      <c r="ACU102" s="221"/>
      <c r="ACV102" s="221"/>
      <c r="ACW102" s="221"/>
      <c r="ACX102" s="221"/>
      <c r="ACY102" s="221"/>
      <c r="ACZ102" s="221"/>
      <c r="ADA102" s="221"/>
      <c r="ADB102" s="221"/>
      <c r="ADC102" s="221"/>
      <c r="ADD102" s="221"/>
      <c r="ADE102" s="221"/>
      <c r="ADF102" s="221"/>
      <c r="ADG102" s="221"/>
      <c r="ADH102" s="221"/>
      <c r="ADI102" s="221"/>
      <c r="ADJ102" s="221"/>
      <c r="ADK102" s="221"/>
      <c r="ADL102" s="221"/>
      <c r="ADM102" s="221"/>
      <c r="ADN102" s="221"/>
      <c r="ADO102" s="221"/>
      <c r="ADP102" s="221"/>
      <c r="ADQ102" s="221"/>
      <c r="ADR102" s="221"/>
      <c r="ADS102" s="221"/>
      <c r="ADT102" s="221"/>
      <c r="ADU102" s="221"/>
      <c r="ADV102" s="221"/>
      <c r="ADW102" s="221"/>
      <c r="ADX102" s="221"/>
      <c r="ADY102" s="221"/>
      <c r="ADZ102" s="221"/>
      <c r="AEA102" s="221"/>
      <c r="AEB102" s="221"/>
      <c r="AEC102" s="221"/>
      <c r="AED102" s="221"/>
      <c r="AEE102" s="221"/>
      <c r="AEF102" s="221"/>
      <c r="AEG102" s="221"/>
      <c r="AEH102" s="221"/>
      <c r="AEI102" s="221"/>
      <c r="AEJ102" s="221"/>
      <c r="AEK102" s="221"/>
      <c r="AEL102" s="221"/>
      <c r="AEM102" s="221"/>
      <c r="AEN102" s="221"/>
      <c r="AEO102" s="221"/>
      <c r="AEP102" s="221"/>
      <c r="AEQ102" s="221"/>
      <c r="AER102" s="221"/>
      <c r="AES102" s="221"/>
      <c r="AET102" s="221"/>
      <c r="AEU102" s="221"/>
      <c r="AEV102" s="221"/>
      <c r="AEW102" s="221"/>
      <c r="AEX102" s="221"/>
      <c r="AEY102" s="221"/>
      <c r="AEZ102" s="221"/>
      <c r="AFA102" s="221"/>
      <c r="AFB102" s="221"/>
      <c r="AFC102" s="221"/>
      <c r="AFD102" s="221"/>
      <c r="AFE102" s="221"/>
      <c r="AFF102" s="221"/>
      <c r="AFG102" s="221"/>
      <c r="AFH102" s="221"/>
      <c r="AFI102" s="221"/>
      <c r="AFJ102" s="221"/>
      <c r="AFK102" s="221"/>
      <c r="AFL102" s="221"/>
      <c r="AFM102" s="221"/>
      <c r="AFN102" s="221"/>
      <c r="AFO102" s="221"/>
      <c r="AFP102" s="221"/>
      <c r="AFQ102" s="221"/>
      <c r="AFR102" s="221"/>
      <c r="AFS102" s="221"/>
      <c r="AFT102" s="221"/>
      <c r="AFU102" s="221"/>
      <c r="AFV102" s="221"/>
      <c r="AFW102" s="221"/>
      <c r="AFX102" s="221"/>
      <c r="AFY102" s="221"/>
      <c r="AFZ102" s="221"/>
      <c r="AGA102" s="221"/>
      <c r="AGB102" s="221"/>
      <c r="AGC102" s="221"/>
      <c r="AGD102" s="221"/>
      <c r="AGE102" s="221"/>
      <c r="AGF102" s="221"/>
      <c r="AGG102" s="221"/>
      <c r="AGH102" s="221"/>
      <c r="AGI102" s="221"/>
      <c r="AGJ102" s="221"/>
      <c r="AGK102" s="221"/>
      <c r="AGL102" s="221"/>
      <c r="AGM102" s="221"/>
      <c r="AGN102" s="221"/>
      <c r="AGO102" s="221"/>
      <c r="AGP102" s="221"/>
      <c r="AGQ102" s="221"/>
      <c r="AGR102" s="221"/>
      <c r="AGS102" s="221"/>
      <c r="AGT102" s="221"/>
      <c r="AGU102" s="221"/>
      <c r="AGV102" s="221"/>
      <c r="AGW102" s="221"/>
      <c r="AGX102" s="221"/>
      <c r="AGY102" s="221"/>
      <c r="AGZ102" s="221"/>
      <c r="AHA102" s="221"/>
      <c r="AHB102" s="221"/>
      <c r="AHC102" s="221"/>
      <c r="AHD102" s="221"/>
      <c r="AHE102" s="221"/>
      <c r="AHF102" s="221"/>
      <c r="AHG102" s="221"/>
      <c r="AHH102" s="221"/>
      <c r="AHI102" s="221"/>
      <c r="AHJ102" s="221"/>
      <c r="AHK102" s="221"/>
      <c r="AHL102" s="221"/>
      <c r="AHM102" s="221"/>
      <c r="AHN102" s="221"/>
      <c r="AHO102" s="221"/>
      <c r="AHP102" s="221"/>
      <c r="AHQ102" s="221"/>
      <c r="AHR102" s="221"/>
      <c r="AHS102" s="221"/>
      <c r="AHT102" s="221"/>
      <c r="AHU102" s="221"/>
      <c r="AHV102" s="221"/>
      <c r="AHW102" s="221"/>
      <c r="AHX102" s="221"/>
      <c r="AHY102" s="221"/>
      <c r="AHZ102" s="221"/>
      <c r="AIA102" s="221"/>
      <c r="AIB102" s="221"/>
      <c r="AIC102" s="221"/>
      <c r="AID102" s="221"/>
      <c r="AIE102" s="221"/>
      <c r="AIF102" s="221"/>
      <c r="AIG102" s="221"/>
      <c r="AIH102" s="221"/>
      <c r="AII102" s="221"/>
      <c r="AIJ102" s="221"/>
      <c r="AIK102" s="221"/>
      <c r="AIL102" s="221"/>
      <c r="AIM102" s="221"/>
      <c r="AIN102" s="221"/>
      <c r="AIO102" s="221"/>
      <c r="AIP102" s="221"/>
      <c r="AIQ102" s="221"/>
      <c r="AIR102" s="221"/>
      <c r="AIS102" s="221"/>
      <c r="AIT102" s="221"/>
      <c r="AIU102" s="221"/>
      <c r="AIV102" s="221"/>
      <c r="AIW102" s="221"/>
      <c r="AIX102" s="221"/>
      <c r="AIY102" s="221"/>
      <c r="AIZ102" s="221"/>
      <c r="AJA102" s="221"/>
      <c r="AJB102" s="221"/>
      <c r="AJC102" s="221"/>
      <c r="AJD102" s="221"/>
      <c r="AJE102" s="221"/>
      <c r="AJF102" s="221"/>
      <c r="AJG102" s="221"/>
      <c r="AJH102" s="221"/>
      <c r="AJI102" s="221"/>
      <c r="AJJ102" s="221"/>
      <c r="AJK102" s="221"/>
      <c r="AJL102" s="221"/>
      <c r="AJM102" s="221"/>
      <c r="AJN102" s="221"/>
      <c r="AJO102" s="221"/>
      <c r="AJP102" s="221"/>
      <c r="AJQ102" s="221"/>
      <c r="AJR102" s="221"/>
      <c r="AJS102" s="221"/>
      <c r="AJT102" s="221"/>
      <c r="AJU102" s="221"/>
      <c r="AJV102" s="221"/>
      <c r="AJW102" s="221"/>
      <c r="AJX102" s="221"/>
      <c r="AJY102" s="221"/>
      <c r="AJZ102" s="221"/>
      <c r="AKA102" s="221"/>
      <c r="AKB102" s="221"/>
      <c r="AKC102" s="221"/>
      <c r="AKD102" s="221"/>
      <c r="AKE102" s="221"/>
      <c r="AKF102" s="221"/>
      <c r="AKG102" s="221"/>
      <c r="AKH102" s="221"/>
      <c r="AKI102" s="221"/>
      <c r="AKJ102" s="221"/>
      <c r="AKK102" s="221"/>
      <c r="AKL102" s="221"/>
      <c r="AKM102" s="221"/>
      <c r="AKN102" s="221"/>
      <c r="AKO102" s="221"/>
      <c r="AKP102" s="221"/>
      <c r="AKQ102" s="221"/>
      <c r="AKR102" s="221"/>
      <c r="AKS102" s="221"/>
      <c r="AKT102" s="221"/>
      <c r="AKU102" s="221"/>
      <c r="AKV102" s="221"/>
      <c r="AKW102" s="221"/>
      <c r="AKX102" s="221"/>
      <c r="AKY102" s="221"/>
      <c r="AKZ102" s="221"/>
      <c r="ALA102" s="221"/>
      <c r="ALB102" s="221"/>
      <c r="ALC102" s="221"/>
      <c r="ALD102" s="221"/>
      <c r="ALE102" s="221"/>
      <c r="ALF102" s="221"/>
      <c r="ALG102" s="221"/>
      <c r="ALH102" s="221"/>
      <c r="ALI102" s="221"/>
      <c r="ALJ102" s="221"/>
      <c r="ALK102" s="221"/>
      <c r="ALL102" s="221"/>
      <c r="ALM102" s="221"/>
      <c r="ALN102" s="221"/>
      <c r="ALO102" s="221"/>
      <c r="ALP102" s="221"/>
      <c r="ALQ102" s="221"/>
      <c r="ALR102" s="221"/>
      <c r="ALS102" s="221"/>
      <c r="ALT102" s="221"/>
      <c r="ALU102" s="221"/>
      <c r="ALV102" s="221"/>
      <c r="ALW102" s="221"/>
      <c r="ALX102" s="221"/>
      <c r="ALY102" s="221"/>
      <c r="ALZ102" s="221"/>
      <c r="AMA102" s="221"/>
      <c r="AMB102" s="221"/>
      <c r="AMC102" s="221"/>
      <c r="AMD102" s="221"/>
      <c r="AME102" s="221"/>
      <c r="AMF102" s="221"/>
      <c r="AMG102" s="221"/>
      <c r="AMH102" s="221"/>
      <c r="AMI102" s="221"/>
      <c r="AMJ102" s="221"/>
      <c r="AMK102" s="221"/>
      <c r="AML102" s="221"/>
      <c r="AMM102" s="221"/>
      <c r="AMN102" s="221"/>
      <c r="AMO102" s="221"/>
      <c r="AMP102" s="221"/>
      <c r="AMQ102" s="221"/>
      <c r="AMR102" s="221"/>
      <c r="AMS102" s="221"/>
      <c r="AMT102" s="221"/>
      <c r="AMU102" s="221"/>
      <c r="AMV102" s="221"/>
      <c r="AMW102" s="221"/>
      <c r="AMX102" s="221"/>
      <c r="AMY102" s="221"/>
      <c r="AMZ102" s="221"/>
      <c r="ANA102" s="221"/>
      <c r="ANB102" s="221"/>
      <c r="ANC102" s="221"/>
      <c r="AND102" s="221"/>
      <c r="ANE102" s="221"/>
      <c r="ANF102" s="221"/>
      <c r="ANG102" s="221"/>
      <c r="ANH102" s="221"/>
      <c r="ANI102" s="221"/>
      <c r="ANJ102" s="221"/>
      <c r="ANK102" s="221"/>
      <c r="ANL102" s="221"/>
      <c r="ANM102" s="221"/>
      <c r="ANN102" s="221"/>
      <c r="ANO102" s="221"/>
      <c r="ANP102" s="221"/>
      <c r="ANQ102" s="221"/>
      <c r="ANR102" s="221"/>
      <c r="ANS102" s="221"/>
      <c r="ANT102" s="221"/>
      <c r="ANU102" s="221"/>
      <c r="ANV102" s="221"/>
      <c r="ANW102" s="221"/>
      <c r="ANX102" s="221"/>
      <c r="ANY102" s="221"/>
      <c r="ANZ102" s="221"/>
      <c r="AOA102" s="221"/>
      <c r="AOB102" s="221"/>
      <c r="AOC102" s="221"/>
      <c r="AOD102" s="221"/>
      <c r="AOE102" s="221"/>
      <c r="AOF102" s="221"/>
      <c r="AOG102" s="221"/>
      <c r="AOH102" s="221"/>
      <c r="AOI102" s="221"/>
      <c r="AOJ102" s="221"/>
      <c r="AOK102" s="221"/>
      <c r="AOL102" s="221"/>
      <c r="AOM102" s="221"/>
      <c r="AON102" s="221"/>
      <c r="AOO102" s="221"/>
      <c r="AOP102" s="221"/>
      <c r="AOQ102" s="221"/>
      <c r="AOR102" s="221"/>
      <c r="AOS102" s="221"/>
      <c r="AOT102" s="221"/>
      <c r="AOU102" s="221"/>
      <c r="AOV102" s="221"/>
      <c r="AOW102" s="221"/>
      <c r="AOX102" s="221"/>
      <c r="AOY102" s="221"/>
      <c r="AOZ102" s="221"/>
      <c r="APA102" s="221"/>
      <c r="APB102" s="221"/>
      <c r="APC102" s="221"/>
      <c r="APD102" s="221"/>
      <c r="APE102" s="221"/>
      <c r="APF102" s="221"/>
      <c r="APG102" s="221"/>
      <c r="APH102" s="221"/>
      <c r="API102" s="221"/>
      <c r="APJ102" s="221"/>
      <c r="APK102" s="221"/>
      <c r="APL102" s="221"/>
      <c r="APM102" s="221"/>
      <c r="APN102" s="221"/>
      <c r="APO102" s="221"/>
      <c r="APP102" s="221"/>
      <c r="APQ102" s="221"/>
      <c r="APR102" s="221"/>
      <c r="APS102" s="221"/>
      <c r="APT102" s="221"/>
      <c r="APU102" s="221"/>
      <c r="APV102" s="221"/>
      <c r="APW102" s="221"/>
      <c r="APX102" s="221"/>
      <c r="APY102" s="221"/>
      <c r="APZ102" s="221"/>
      <c r="AQA102" s="221"/>
      <c r="AQB102" s="221"/>
      <c r="AQC102" s="221"/>
      <c r="AQD102" s="221"/>
      <c r="AQE102" s="221"/>
      <c r="AQF102" s="221"/>
      <c r="AQG102" s="221"/>
      <c r="AQH102" s="221"/>
      <c r="AQI102" s="221"/>
      <c r="AQJ102" s="221"/>
      <c r="AQK102" s="221"/>
      <c r="AQL102" s="221"/>
      <c r="AQM102" s="221"/>
      <c r="AQN102" s="221"/>
      <c r="AQO102" s="221"/>
      <c r="AQP102" s="221"/>
      <c r="AQQ102" s="221"/>
      <c r="AQR102" s="221"/>
      <c r="AQS102" s="221"/>
      <c r="AQT102" s="221"/>
      <c r="AQU102" s="221"/>
      <c r="AQV102" s="221"/>
      <c r="AQW102" s="221"/>
      <c r="AQX102" s="221"/>
      <c r="AQY102" s="221"/>
      <c r="AQZ102" s="221"/>
      <c r="ARA102" s="221"/>
      <c r="ARB102" s="221"/>
      <c r="ARC102" s="221"/>
      <c r="ARD102" s="221"/>
      <c r="ARE102" s="221"/>
      <c r="ARF102" s="221"/>
      <c r="ARG102" s="221"/>
      <c r="ARH102" s="221"/>
      <c r="ARI102" s="221"/>
      <c r="ARJ102" s="221"/>
      <c r="ARK102" s="221"/>
      <c r="ARL102" s="221"/>
      <c r="ARM102" s="221"/>
      <c r="ARN102" s="221"/>
      <c r="ARO102" s="221"/>
      <c r="ARP102" s="221"/>
      <c r="ARQ102" s="221"/>
      <c r="ARR102" s="221"/>
      <c r="ARS102" s="221"/>
      <c r="ART102" s="221"/>
      <c r="ARU102" s="221"/>
      <c r="ARV102" s="221"/>
      <c r="ARW102" s="221"/>
      <c r="ARX102" s="221"/>
      <c r="ARY102" s="221"/>
      <c r="ARZ102" s="221"/>
      <c r="ASA102" s="221"/>
      <c r="ASB102" s="221"/>
      <c r="ASC102" s="221"/>
      <c r="ASD102" s="221"/>
      <c r="ASE102" s="221"/>
      <c r="ASF102" s="221"/>
      <c r="ASG102" s="221"/>
      <c r="ASH102" s="221"/>
      <c r="ASI102" s="221"/>
      <c r="ASJ102" s="221"/>
      <c r="ASK102" s="221"/>
      <c r="ASL102" s="221"/>
      <c r="ASM102" s="221"/>
      <c r="ASN102" s="221"/>
      <c r="ASO102" s="221"/>
      <c r="ASP102" s="221"/>
      <c r="ASQ102" s="221"/>
      <c r="ASR102" s="221"/>
      <c r="ASS102" s="221"/>
      <c r="AST102" s="221"/>
      <c r="ASU102" s="221"/>
      <c r="ASV102" s="221"/>
      <c r="ASW102" s="221"/>
      <c r="ASX102" s="221"/>
      <c r="ASY102" s="221"/>
      <c r="ASZ102" s="221"/>
      <c r="ATA102" s="221"/>
      <c r="ATB102" s="221"/>
      <c r="ATC102" s="221"/>
      <c r="ATD102" s="221"/>
      <c r="ATE102" s="221"/>
      <c r="ATF102" s="221"/>
      <c r="ATG102" s="221"/>
      <c r="ATH102" s="221"/>
      <c r="ATI102" s="221"/>
      <c r="ATJ102" s="221"/>
      <c r="ATK102" s="221"/>
      <c r="ATL102" s="221"/>
      <c r="ATM102" s="221"/>
      <c r="ATN102" s="221"/>
      <c r="ATO102" s="221"/>
      <c r="ATP102" s="221"/>
      <c r="ATQ102" s="221"/>
      <c r="ATR102" s="221"/>
      <c r="ATS102" s="221"/>
      <c r="ATT102" s="221"/>
      <c r="ATU102" s="221"/>
      <c r="ATV102" s="221"/>
      <c r="ATW102" s="221"/>
      <c r="ATX102" s="221"/>
      <c r="ATY102" s="221"/>
      <c r="ATZ102" s="221"/>
      <c r="AUA102" s="221"/>
      <c r="AUB102" s="221"/>
      <c r="AUC102" s="221"/>
      <c r="AUD102" s="221"/>
      <c r="AUE102" s="221"/>
      <c r="AUF102" s="221"/>
      <c r="AUG102" s="221"/>
      <c r="AUH102" s="221"/>
      <c r="AUI102" s="221"/>
      <c r="AUJ102" s="221"/>
      <c r="AUK102" s="221"/>
      <c r="AUL102" s="221"/>
      <c r="AUM102" s="221"/>
      <c r="AUN102" s="221"/>
      <c r="AUO102" s="221"/>
      <c r="AUP102" s="221"/>
      <c r="AUQ102" s="221"/>
      <c r="AUR102" s="221"/>
      <c r="AUS102" s="221"/>
      <c r="AUT102" s="221"/>
      <c r="AUU102" s="221"/>
      <c r="AUV102" s="221"/>
      <c r="AUW102" s="221"/>
      <c r="AUX102" s="221"/>
      <c r="AUY102" s="221"/>
      <c r="AUZ102" s="221"/>
      <c r="AVA102" s="221"/>
      <c r="AVB102" s="221"/>
      <c r="AVC102" s="221"/>
      <c r="AVD102" s="221"/>
      <c r="AVE102" s="221"/>
      <c r="AVF102" s="221"/>
      <c r="AVG102" s="221"/>
      <c r="AVH102" s="221"/>
      <c r="AVI102" s="221"/>
      <c r="AVJ102" s="221"/>
      <c r="AVK102" s="221"/>
      <c r="AVL102" s="221"/>
      <c r="AVM102" s="221"/>
      <c r="AVN102" s="221"/>
      <c r="AVO102" s="221"/>
      <c r="AVP102" s="221"/>
      <c r="AVQ102" s="221"/>
      <c r="AVR102" s="221"/>
      <c r="AVS102" s="221"/>
      <c r="AVT102" s="221"/>
      <c r="AVU102" s="221"/>
      <c r="AVV102" s="221"/>
      <c r="AVW102" s="221"/>
      <c r="AVX102" s="221"/>
      <c r="AVY102" s="221"/>
      <c r="AVZ102" s="221"/>
      <c r="AWA102" s="221"/>
      <c r="AWB102" s="221"/>
      <c r="AWC102" s="221"/>
      <c r="AWD102" s="221"/>
      <c r="AWE102" s="221"/>
      <c r="AWF102" s="221"/>
      <c r="AWG102" s="221"/>
      <c r="AWH102" s="221"/>
      <c r="AWI102" s="221"/>
      <c r="AWJ102" s="221"/>
      <c r="AWK102" s="221"/>
      <c r="AWL102" s="221"/>
      <c r="AWM102" s="221"/>
      <c r="AWN102" s="221"/>
      <c r="AWO102" s="221"/>
      <c r="AWP102" s="221"/>
      <c r="AWQ102" s="221"/>
      <c r="AWR102" s="221"/>
      <c r="AWS102" s="221"/>
      <c r="AWT102" s="221"/>
      <c r="AWU102" s="221"/>
      <c r="AWV102" s="221"/>
      <c r="AWW102" s="221"/>
      <c r="AWX102" s="221"/>
      <c r="AWY102" s="221"/>
      <c r="AWZ102" s="221"/>
      <c r="AXA102" s="221"/>
      <c r="AXB102" s="221"/>
      <c r="AXC102" s="221"/>
      <c r="AXD102" s="221"/>
      <c r="AXE102" s="221"/>
      <c r="AXF102" s="221"/>
      <c r="AXG102" s="221"/>
      <c r="AXH102" s="221"/>
      <c r="AXI102" s="221"/>
      <c r="AXJ102" s="221"/>
      <c r="AXK102" s="221"/>
      <c r="AXL102" s="221"/>
      <c r="AXM102" s="221"/>
      <c r="AXN102" s="221"/>
      <c r="AXO102" s="221"/>
      <c r="AXP102" s="221"/>
      <c r="AXQ102" s="221"/>
      <c r="AXR102" s="221"/>
      <c r="AXS102" s="221"/>
      <c r="AXT102" s="221"/>
      <c r="AXU102" s="221"/>
      <c r="AXV102" s="221"/>
      <c r="AXW102" s="221"/>
      <c r="AXX102" s="221"/>
      <c r="AXY102" s="221"/>
      <c r="AXZ102" s="221"/>
      <c r="AYA102" s="221"/>
      <c r="AYB102" s="221"/>
      <c r="AYC102" s="221"/>
      <c r="AYD102" s="221"/>
      <c r="AYE102" s="221"/>
      <c r="AYF102" s="221"/>
      <c r="AYG102" s="221"/>
      <c r="AYH102" s="221"/>
      <c r="AYI102" s="221"/>
      <c r="AYJ102" s="221"/>
      <c r="AYK102" s="221"/>
      <c r="AYL102" s="221"/>
      <c r="AYM102" s="221"/>
      <c r="AYN102" s="221"/>
      <c r="AYO102" s="221"/>
      <c r="AYP102" s="221"/>
      <c r="AYQ102" s="221"/>
      <c r="AYR102" s="221"/>
      <c r="AYS102" s="221"/>
      <c r="AYT102" s="221"/>
      <c r="AYU102" s="221"/>
      <c r="AYV102" s="221"/>
      <c r="AYW102" s="221"/>
      <c r="AYX102" s="221"/>
      <c r="AYY102" s="221"/>
      <c r="AYZ102" s="221"/>
      <c r="AZA102" s="221"/>
      <c r="AZB102" s="221"/>
      <c r="AZC102" s="221"/>
      <c r="AZD102" s="221"/>
      <c r="AZE102" s="221"/>
      <c r="AZF102" s="221"/>
      <c r="AZG102" s="221"/>
      <c r="AZH102" s="221"/>
      <c r="AZI102" s="221"/>
      <c r="AZJ102" s="221"/>
      <c r="AZK102" s="221"/>
      <c r="AZL102" s="221"/>
      <c r="AZM102" s="221"/>
      <c r="AZN102" s="221"/>
      <c r="AZO102" s="221"/>
      <c r="AZP102" s="221"/>
      <c r="AZQ102" s="221"/>
      <c r="AZR102" s="221"/>
      <c r="AZS102" s="221"/>
      <c r="AZT102" s="221"/>
      <c r="AZU102" s="221"/>
      <c r="AZV102" s="221"/>
      <c r="AZW102" s="221"/>
      <c r="AZX102" s="221"/>
      <c r="AZY102" s="221"/>
      <c r="AZZ102" s="221"/>
      <c r="BAA102" s="221"/>
      <c r="BAB102" s="221"/>
      <c r="BAC102" s="221"/>
      <c r="BAD102" s="221"/>
      <c r="BAE102" s="221"/>
      <c r="BAF102" s="221"/>
      <c r="BAG102" s="221"/>
      <c r="BAH102" s="221"/>
      <c r="BAI102" s="221"/>
      <c r="BAJ102" s="221"/>
      <c r="BAK102" s="221"/>
      <c r="BAL102" s="221"/>
      <c r="BAM102" s="221"/>
      <c r="BAN102" s="221"/>
      <c r="BAO102" s="221"/>
      <c r="BAP102" s="221"/>
      <c r="BAQ102" s="221"/>
      <c r="BAR102" s="221"/>
      <c r="BAS102" s="221"/>
      <c r="BAT102" s="221"/>
      <c r="BAU102" s="221"/>
      <c r="BAV102" s="221"/>
      <c r="BAW102" s="221"/>
      <c r="BAX102" s="221"/>
      <c r="BAY102" s="221"/>
      <c r="BAZ102" s="221"/>
      <c r="BBA102" s="221"/>
      <c r="BBB102" s="221"/>
      <c r="BBC102" s="221"/>
      <c r="BBD102" s="221"/>
      <c r="BBE102" s="221"/>
      <c r="BBF102" s="221"/>
      <c r="BBG102" s="221"/>
      <c r="BBH102" s="221"/>
      <c r="BBI102" s="221"/>
      <c r="BBJ102" s="221"/>
      <c r="BBK102" s="221"/>
      <c r="BBL102" s="221"/>
      <c r="BBM102" s="221"/>
      <c r="BBN102" s="221"/>
      <c r="BBO102" s="221"/>
      <c r="BBP102" s="221"/>
      <c r="BBQ102" s="221"/>
      <c r="BBR102" s="221"/>
      <c r="BBS102" s="221"/>
      <c r="BBT102" s="221"/>
      <c r="BBU102" s="221"/>
      <c r="BBV102" s="221"/>
      <c r="BBW102" s="221"/>
      <c r="BBX102" s="221"/>
      <c r="BBY102" s="221"/>
      <c r="BBZ102" s="221"/>
      <c r="BCA102" s="221"/>
      <c r="BCB102" s="221"/>
      <c r="BCC102" s="221"/>
      <c r="BCD102" s="221"/>
      <c r="BCE102" s="221"/>
      <c r="BCF102" s="221"/>
      <c r="BCG102" s="221"/>
      <c r="BCH102" s="221"/>
      <c r="BCI102" s="221"/>
      <c r="BCJ102" s="221"/>
      <c r="BCK102" s="221"/>
      <c r="BCL102" s="221"/>
      <c r="BCM102" s="221"/>
      <c r="BCN102" s="221"/>
      <c r="BCO102" s="221"/>
      <c r="BCP102" s="221"/>
      <c r="BCQ102" s="221"/>
      <c r="BCR102" s="221"/>
      <c r="BCS102" s="221"/>
      <c r="BCT102" s="221"/>
      <c r="BCU102" s="221"/>
      <c r="BCV102" s="221"/>
      <c r="BCW102" s="221"/>
      <c r="BCX102" s="221"/>
      <c r="BCY102" s="221"/>
      <c r="BCZ102" s="221"/>
      <c r="BDA102" s="221"/>
      <c r="BDB102" s="221"/>
      <c r="BDC102" s="221"/>
      <c r="BDD102" s="221"/>
      <c r="BDE102" s="221"/>
      <c r="BDF102" s="221"/>
      <c r="BDG102" s="221"/>
      <c r="BDH102" s="221"/>
      <c r="BDI102" s="221"/>
      <c r="BDJ102" s="221"/>
      <c r="BDK102" s="221"/>
      <c r="BDL102" s="221"/>
      <c r="BDM102" s="221"/>
      <c r="BDN102" s="221"/>
      <c r="BDO102" s="221"/>
      <c r="BDP102" s="221"/>
      <c r="BDQ102" s="221"/>
      <c r="BDR102" s="221"/>
      <c r="BDS102" s="221"/>
      <c r="BDT102" s="221"/>
      <c r="BDU102" s="221"/>
      <c r="BDV102" s="221"/>
      <c r="BDW102" s="221"/>
      <c r="BDX102" s="221"/>
      <c r="BDY102" s="221"/>
      <c r="BDZ102" s="221"/>
      <c r="BEA102" s="221"/>
      <c r="BEB102" s="221"/>
      <c r="BEC102" s="221"/>
      <c r="BED102" s="221"/>
      <c r="BEE102" s="221"/>
      <c r="BEF102" s="221"/>
      <c r="BEG102" s="221"/>
      <c r="BEH102" s="221"/>
      <c r="BEI102" s="221"/>
      <c r="BEJ102" s="221"/>
      <c r="BEK102" s="221"/>
      <c r="BEL102" s="221"/>
      <c r="BEM102" s="221"/>
      <c r="BEN102" s="221"/>
      <c r="BEO102" s="221"/>
      <c r="BEP102" s="221"/>
      <c r="BEQ102" s="221"/>
      <c r="BER102" s="221"/>
      <c r="BES102" s="221"/>
      <c r="BET102" s="221"/>
      <c r="BEU102" s="221"/>
      <c r="BEV102" s="221"/>
      <c r="BEW102" s="221"/>
      <c r="BEX102" s="221"/>
      <c r="BEY102" s="221"/>
      <c r="BEZ102" s="221"/>
      <c r="BFA102" s="221"/>
      <c r="BFB102" s="221"/>
      <c r="BFC102" s="221"/>
      <c r="BFD102" s="221"/>
      <c r="BFE102" s="221"/>
      <c r="BFF102" s="221"/>
      <c r="BFG102" s="221"/>
      <c r="BFH102" s="221"/>
      <c r="BFI102" s="221"/>
      <c r="BFJ102" s="221"/>
      <c r="BFK102" s="221"/>
      <c r="BFL102" s="221"/>
      <c r="BFM102" s="221"/>
      <c r="BFN102" s="221"/>
      <c r="BFO102" s="221"/>
      <c r="BFP102" s="221"/>
      <c r="BFQ102" s="221"/>
      <c r="BFR102" s="221"/>
      <c r="BFS102" s="221"/>
      <c r="BFT102" s="221"/>
      <c r="BFU102" s="221"/>
      <c r="BFV102" s="221"/>
      <c r="BFW102" s="221"/>
      <c r="BFX102" s="221"/>
      <c r="BFY102" s="221"/>
      <c r="BFZ102" s="221"/>
      <c r="BGA102" s="221"/>
      <c r="BGB102" s="221"/>
      <c r="BGC102" s="221"/>
      <c r="BGD102" s="221"/>
      <c r="BGE102" s="221"/>
      <c r="BGF102" s="221"/>
      <c r="BGG102" s="221"/>
      <c r="BGH102" s="221"/>
      <c r="BGI102" s="221"/>
      <c r="BGJ102" s="221"/>
      <c r="BGK102" s="221"/>
      <c r="BGL102" s="221"/>
      <c r="BGM102" s="221"/>
      <c r="BGN102" s="221"/>
      <c r="BGO102" s="221"/>
      <c r="BGP102" s="221"/>
      <c r="BGQ102" s="221"/>
      <c r="BGR102" s="221"/>
      <c r="BGS102" s="221"/>
      <c r="BGT102" s="221"/>
      <c r="BGU102" s="221"/>
      <c r="BGV102" s="221"/>
      <c r="BGW102" s="221"/>
      <c r="BGX102" s="221"/>
      <c r="BGY102" s="221"/>
      <c r="BGZ102" s="221"/>
      <c r="BHA102" s="221"/>
      <c r="BHB102" s="221"/>
      <c r="BHC102" s="221"/>
      <c r="BHD102" s="221"/>
      <c r="BHE102" s="221"/>
      <c r="BHF102" s="221"/>
      <c r="BHG102" s="221"/>
      <c r="BHH102" s="221"/>
      <c r="BHI102" s="221"/>
      <c r="BHJ102" s="221"/>
      <c r="BHK102" s="221"/>
      <c r="BHL102" s="221"/>
      <c r="BHM102" s="221"/>
      <c r="BHN102" s="221"/>
      <c r="BHO102" s="221"/>
      <c r="BHP102" s="221"/>
      <c r="BHQ102" s="221"/>
      <c r="BHR102" s="221"/>
      <c r="BHS102" s="221"/>
      <c r="BHT102" s="221"/>
      <c r="BHU102" s="221"/>
      <c r="BHV102" s="221"/>
      <c r="BHW102" s="221"/>
      <c r="BHX102" s="221"/>
      <c r="BHY102" s="221"/>
      <c r="BHZ102" s="221"/>
      <c r="BIA102" s="221"/>
      <c r="BIB102" s="221"/>
      <c r="BIC102" s="221"/>
      <c r="BID102" s="221"/>
      <c r="BIE102" s="221"/>
      <c r="BIF102" s="221"/>
      <c r="BIG102" s="221"/>
      <c r="BIH102" s="221"/>
      <c r="BII102" s="221"/>
      <c r="BIJ102" s="221"/>
      <c r="BIK102" s="221"/>
      <c r="BIL102" s="221"/>
      <c r="BIM102" s="221"/>
      <c r="BIN102" s="221"/>
      <c r="BIO102" s="221"/>
      <c r="BIP102" s="221"/>
      <c r="BIQ102" s="221"/>
      <c r="BIR102" s="221"/>
      <c r="BIS102" s="221"/>
      <c r="BIT102" s="221"/>
      <c r="BIU102" s="221"/>
      <c r="BIV102" s="221"/>
      <c r="BIW102" s="221"/>
      <c r="BIX102" s="221"/>
      <c r="BIY102" s="221"/>
      <c r="BIZ102" s="221"/>
      <c r="BJA102" s="221"/>
      <c r="BJB102" s="221"/>
      <c r="BJC102" s="221"/>
      <c r="BJD102" s="221"/>
      <c r="BJE102" s="221"/>
      <c r="BJF102" s="221"/>
      <c r="BJG102" s="221"/>
      <c r="BJH102" s="221"/>
      <c r="BJI102" s="221"/>
      <c r="BJJ102" s="221"/>
      <c r="BJK102" s="221"/>
      <c r="BJL102" s="221"/>
      <c r="BJM102" s="221"/>
      <c r="BJN102" s="221"/>
      <c r="BJO102" s="221"/>
      <c r="BJP102" s="221"/>
      <c r="BJQ102" s="221"/>
      <c r="BJR102" s="221"/>
      <c r="BJS102" s="221"/>
      <c r="BJT102" s="221"/>
      <c r="BJU102" s="221"/>
      <c r="BJV102" s="221"/>
      <c r="BJW102" s="221"/>
      <c r="BJX102" s="221"/>
    </row>
    <row r="103" spans="1:1636" s="221" customFormat="1" ht="21.9" customHeight="1" x14ac:dyDescent="0.25">
      <c r="A103" s="245">
        <f t="shared" si="2"/>
        <v>75</v>
      </c>
      <c r="B103" s="296">
        <v>3533757</v>
      </c>
      <c r="C103" s="264" t="s">
        <v>360</v>
      </c>
      <c r="D103" s="232">
        <v>144</v>
      </c>
      <c r="E103" s="233" t="s">
        <v>11</v>
      </c>
      <c r="F103" s="239">
        <v>8000000</v>
      </c>
      <c r="G103" s="239">
        <v>8000000</v>
      </c>
      <c r="H103" s="239">
        <v>8000000</v>
      </c>
      <c r="I103" s="239">
        <v>8000000</v>
      </c>
      <c r="J103" s="239">
        <v>8000000</v>
      </c>
      <c r="K103" s="239">
        <v>8000000</v>
      </c>
      <c r="L103" s="239">
        <v>8000000</v>
      </c>
      <c r="M103" s="239">
        <v>8000000</v>
      </c>
      <c r="N103" s="239">
        <v>8000000</v>
      </c>
      <c r="O103" s="239">
        <v>8000000</v>
      </c>
      <c r="P103" s="239">
        <v>8000000</v>
      </c>
      <c r="Q103" s="239">
        <v>8000000</v>
      </c>
      <c r="R103" s="239">
        <f t="shared" si="3"/>
        <v>96000000</v>
      </c>
      <c r="S103" s="241" cm="1">
        <f t="array" ref="S103">SUM((F103:Q103)/12)</f>
        <v>8000000.0000000009</v>
      </c>
      <c r="T103" s="252">
        <v>96000000</v>
      </c>
      <c r="U103" s="237"/>
      <c r="V103" s="219"/>
      <c r="W103" s="219"/>
      <c r="X103" s="219"/>
      <c r="Y103" s="219"/>
      <c r="Z103" s="219"/>
      <c r="AA103" s="219"/>
      <c r="AB103" s="219"/>
      <c r="AC103" s="219"/>
      <c r="AD103" s="219"/>
      <c r="AE103" s="219"/>
      <c r="AF103" s="219"/>
      <c r="AG103" s="219"/>
      <c r="AH103" s="219"/>
      <c r="AI103" s="219"/>
      <c r="AJ103" s="219"/>
      <c r="AK103" s="219"/>
      <c r="AL103" s="219"/>
      <c r="AM103" s="219"/>
      <c r="AN103" s="219"/>
      <c r="AO103" s="219"/>
      <c r="AP103" s="219"/>
      <c r="AQ103" s="219"/>
      <c r="AR103" s="219"/>
      <c r="AS103" s="219"/>
      <c r="AT103" s="219"/>
      <c r="AU103" s="219"/>
      <c r="AV103" s="219"/>
      <c r="AW103" s="219"/>
      <c r="AX103" s="219"/>
      <c r="AY103" s="223"/>
    </row>
    <row r="104" spans="1:1636" s="221" customFormat="1" ht="21.9" customHeight="1" x14ac:dyDescent="0.25">
      <c r="A104" s="245">
        <f t="shared" si="2"/>
        <v>76</v>
      </c>
      <c r="B104" s="296">
        <v>4698959</v>
      </c>
      <c r="C104" s="233" t="s">
        <v>361</v>
      </c>
      <c r="D104" s="232">
        <v>144</v>
      </c>
      <c r="E104" s="252" t="s">
        <v>11</v>
      </c>
      <c r="F104" s="239">
        <v>0</v>
      </c>
      <c r="G104" s="239">
        <v>0</v>
      </c>
      <c r="H104" s="239">
        <v>0</v>
      </c>
      <c r="I104" s="239">
        <v>0</v>
      </c>
      <c r="J104" s="239">
        <v>0</v>
      </c>
      <c r="K104" s="239">
        <v>0</v>
      </c>
      <c r="L104" s="239">
        <v>0</v>
      </c>
      <c r="M104" s="239">
        <v>0</v>
      </c>
      <c r="N104" s="239">
        <v>0</v>
      </c>
      <c r="O104" s="239">
        <v>0</v>
      </c>
      <c r="P104" s="239">
        <v>0</v>
      </c>
      <c r="Q104" s="239">
        <v>0</v>
      </c>
      <c r="R104" s="239">
        <v>0</v>
      </c>
      <c r="S104" s="239">
        <v>0</v>
      </c>
      <c r="T104" s="239">
        <v>0</v>
      </c>
      <c r="U104" s="237"/>
      <c r="V104" s="219"/>
      <c r="W104" s="219"/>
      <c r="X104" s="219"/>
      <c r="Y104" s="219"/>
      <c r="Z104" s="219"/>
      <c r="AA104" s="219"/>
      <c r="AB104" s="219"/>
      <c r="AC104" s="219"/>
      <c r="AD104" s="219"/>
      <c r="AE104" s="219"/>
      <c r="AF104" s="219"/>
      <c r="AG104" s="219"/>
      <c r="AH104" s="219"/>
      <c r="AI104" s="219"/>
      <c r="AJ104" s="219"/>
      <c r="AK104" s="219"/>
      <c r="AL104" s="219"/>
      <c r="AM104" s="219"/>
      <c r="AN104" s="219"/>
      <c r="AO104" s="219"/>
      <c r="AP104" s="219"/>
      <c r="AQ104" s="219"/>
      <c r="AR104" s="219"/>
      <c r="AS104" s="219"/>
      <c r="AT104" s="219"/>
      <c r="AU104" s="219"/>
      <c r="AV104" s="219"/>
      <c r="AW104" s="219"/>
      <c r="AX104" s="219"/>
      <c r="AY104" s="223"/>
    </row>
    <row r="105" spans="1:1636" s="221" customFormat="1" ht="21.9" customHeight="1" x14ac:dyDescent="0.25">
      <c r="A105" s="245">
        <f t="shared" si="2"/>
        <v>77</v>
      </c>
      <c r="B105" s="296">
        <v>3820109</v>
      </c>
      <c r="C105" s="233" t="s">
        <v>362</v>
      </c>
      <c r="D105" s="232">
        <v>144</v>
      </c>
      <c r="E105" s="252" t="s">
        <v>11</v>
      </c>
      <c r="F105" s="244">
        <v>2798309</v>
      </c>
      <c r="G105" s="244">
        <v>2798309</v>
      </c>
      <c r="H105" s="244">
        <v>2798309</v>
      </c>
      <c r="I105" s="244">
        <v>2798309</v>
      </c>
      <c r="J105" s="244">
        <v>2798309</v>
      </c>
      <c r="K105" s="244">
        <v>2798309</v>
      </c>
      <c r="L105" s="244">
        <v>2798309</v>
      </c>
      <c r="M105" s="244">
        <v>2798309</v>
      </c>
      <c r="N105" s="244">
        <v>2798309</v>
      </c>
      <c r="O105" s="244">
        <v>2798309</v>
      </c>
      <c r="P105" s="244">
        <v>2798309</v>
      </c>
      <c r="Q105" s="244">
        <v>2798309</v>
      </c>
      <c r="R105" s="244">
        <f t="shared" si="3"/>
        <v>33579708</v>
      </c>
      <c r="S105" s="241" cm="1">
        <f t="array" ref="S105">SUM((F105:Q105)/12)</f>
        <v>2798308.9999999995</v>
      </c>
      <c r="T105" s="244">
        <f>+R105</f>
        <v>33579708</v>
      </c>
      <c r="U105" s="237"/>
      <c r="V105" s="219"/>
      <c r="W105" s="219"/>
      <c r="X105" s="219"/>
      <c r="Y105" s="219"/>
      <c r="Z105" s="219"/>
      <c r="AA105" s="219"/>
      <c r="AB105" s="219"/>
      <c r="AC105" s="219"/>
      <c r="AD105" s="219"/>
      <c r="AE105" s="219"/>
      <c r="AF105" s="219"/>
      <c r="AG105" s="219"/>
      <c r="AH105" s="219"/>
      <c r="AI105" s="219"/>
      <c r="AJ105" s="219"/>
      <c r="AK105" s="219"/>
      <c r="AL105" s="219"/>
      <c r="AM105" s="219"/>
      <c r="AN105" s="219"/>
      <c r="AO105" s="219"/>
      <c r="AP105" s="219"/>
      <c r="AQ105" s="219"/>
      <c r="AR105" s="219"/>
      <c r="AS105" s="219"/>
      <c r="AT105" s="219"/>
      <c r="AU105" s="219"/>
      <c r="AV105" s="219"/>
      <c r="AW105" s="219"/>
      <c r="AX105" s="219"/>
      <c r="AY105" s="223"/>
    </row>
    <row r="106" spans="1:1636" s="221" customFormat="1" ht="21.9" customHeight="1" x14ac:dyDescent="0.25">
      <c r="A106" s="245">
        <f t="shared" si="2"/>
        <v>78</v>
      </c>
      <c r="B106" s="296">
        <v>6356466</v>
      </c>
      <c r="C106" s="233" t="s">
        <v>363</v>
      </c>
      <c r="D106" s="232">
        <v>145</v>
      </c>
      <c r="E106" s="252" t="s">
        <v>11</v>
      </c>
      <c r="F106" s="244">
        <v>8800000</v>
      </c>
      <c r="G106" s="244">
        <v>8800000</v>
      </c>
      <c r="H106" s="244">
        <v>8800000</v>
      </c>
      <c r="I106" s="244">
        <v>8800000</v>
      </c>
      <c r="J106" s="244">
        <v>8800000</v>
      </c>
      <c r="K106" s="244">
        <v>8800000</v>
      </c>
      <c r="L106" s="244">
        <v>8800000</v>
      </c>
      <c r="M106" s="244">
        <v>8800000</v>
      </c>
      <c r="N106" s="244">
        <v>8800000</v>
      </c>
      <c r="O106" s="244">
        <v>8800000</v>
      </c>
      <c r="P106" s="244">
        <v>8800000</v>
      </c>
      <c r="Q106" s="244">
        <v>8800000</v>
      </c>
      <c r="R106" s="244">
        <f t="shared" ref="R106:R143" si="4">SUM(F106:Q106)</f>
        <v>105600000</v>
      </c>
      <c r="S106" s="241" cm="1">
        <f t="array" ref="S106">SUM((F106:Q106)/12)</f>
        <v>8799999.9999999981</v>
      </c>
      <c r="T106" s="252">
        <v>105600000</v>
      </c>
      <c r="U106" s="237"/>
      <c r="V106" s="219"/>
      <c r="W106" s="219"/>
      <c r="X106" s="219"/>
      <c r="Y106" s="219"/>
      <c r="Z106" s="219"/>
      <c r="AA106" s="219"/>
      <c r="AB106" s="219"/>
      <c r="AC106" s="219"/>
      <c r="AD106" s="219"/>
      <c r="AE106" s="219"/>
      <c r="AF106" s="219"/>
      <c r="AG106" s="219"/>
      <c r="AH106" s="219"/>
      <c r="AI106" s="219"/>
      <c r="AJ106" s="219"/>
      <c r="AK106" s="219"/>
      <c r="AL106" s="219"/>
      <c r="AM106" s="219"/>
      <c r="AN106" s="219"/>
      <c r="AO106" s="219"/>
      <c r="AP106" s="219"/>
      <c r="AQ106" s="219"/>
      <c r="AR106" s="219"/>
      <c r="AS106" s="219"/>
      <c r="AT106" s="219"/>
      <c r="AU106" s="219"/>
      <c r="AV106" s="219"/>
      <c r="AW106" s="219"/>
      <c r="AX106" s="219"/>
      <c r="AY106" s="219"/>
      <c r="AZ106" s="219"/>
      <c r="BA106" s="219"/>
      <c r="BB106" s="219"/>
      <c r="BC106" s="219"/>
      <c r="BD106" s="219"/>
      <c r="BE106" s="219"/>
      <c r="BF106" s="219"/>
      <c r="BG106" s="219"/>
      <c r="BH106" s="219"/>
      <c r="BI106" s="219"/>
      <c r="BJ106" s="219"/>
      <c r="BK106" s="219"/>
      <c r="BL106" s="219"/>
      <c r="BM106" s="219"/>
      <c r="BN106" s="219"/>
      <c r="BO106" s="219"/>
      <c r="BP106" s="219"/>
      <c r="BQ106" s="219"/>
      <c r="BR106" s="219"/>
      <c r="BS106" s="219"/>
      <c r="BT106" s="219"/>
      <c r="BU106" s="219"/>
      <c r="BV106" s="219"/>
      <c r="BW106" s="219"/>
      <c r="BX106" s="219"/>
      <c r="BY106" s="219"/>
      <c r="BZ106" s="219"/>
      <c r="CA106" s="219"/>
      <c r="CB106" s="219"/>
      <c r="CC106" s="219"/>
      <c r="CD106" s="219"/>
      <c r="CE106" s="219"/>
      <c r="CF106" s="219"/>
      <c r="CG106" s="219"/>
      <c r="CH106" s="219"/>
      <c r="CI106" s="219"/>
      <c r="CJ106" s="219"/>
      <c r="CK106" s="219"/>
      <c r="CL106" s="219"/>
      <c r="CM106" s="219"/>
      <c r="CN106" s="219"/>
      <c r="CO106" s="219"/>
      <c r="CP106" s="219"/>
      <c r="CQ106" s="219"/>
      <c r="CR106" s="219"/>
      <c r="CS106" s="219"/>
      <c r="CT106" s="219"/>
      <c r="CU106" s="219"/>
      <c r="CV106" s="219"/>
      <c r="CW106" s="219"/>
      <c r="CX106" s="219"/>
      <c r="CY106" s="219"/>
      <c r="CZ106" s="219"/>
      <c r="DA106" s="219"/>
      <c r="DB106" s="219"/>
      <c r="DC106" s="219"/>
      <c r="DD106" s="219"/>
      <c r="DE106" s="219"/>
      <c r="DF106" s="219"/>
      <c r="DG106" s="219"/>
      <c r="DH106" s="219"/>
      <c r="DI106" s="219"/>
      <c r="DJ106" s="219"/>
      <c r="DK106" s="219"/>
      <c r="DL106" s="219"/>
      <c r="DM106" s="219"/>
      <c r="DN106" s="219"/>
      <c r="DO106" s="219"/>
      <c r="DP106" s="219"/>
      <c r="DQ106" s="219"/>
      <c r="DR106" s="219"/>
      <c r="DS106" s="219"/>
      <c r="DT106" s="219"/>
      <c r="DU106" s="219"/>
      <c r="DV106" s="219"/>
      <c r="DW106" s="219"/>
      <c r="DX106" s="219"/>
      <c r="DY106" s="219"/>
      <c r="DZ106" s="219"/>
      <c r="EA106" s="219"/>
      <c r="EB106" s="219"/>
      <c r="EC106" s="219"/>
      <c r="ED106" s="219"/>
      <c r="EE106" s="219"/>
      <c r="EF106" s="219"/>
      <c r="EG106" s="219"/>
      <c r="EH106" s="219"/>
      <c r="EI106" s="219"/>
      <c r="EJ106" s="219"/>
      <c r="EK106" s="219"/>
      <c r="EL106" s="219"/>
      <c r="EM106" s="219"/>
      <c r="EN106" s="219"/>
      <c r="EO106" s="219"/>
      <c r="EP106" s="219"/>
      <c r="EQ106" s="219"/>
      <c r="ER106" s="219"/>
      <c r="ES106" s="219"/>
      <c r="ET106" s="219"/>
      <c r="EU106" s="219"/>
      <c r="EV106" s="219"/>
      <c r="EW106" s="219"/>
      <c r="EX106" s="219"/>
      <c r="EY106" s="219"/>
      <c r="EZ106" s="219"/>
      <c r="FA106" s="219"/>
      <c r="FB106" s="219"/>
      <c r="FC106" s="219"/>
      <c r="FD106" s="219"/>
      <c r="FE106" s="219"/>
      <c r="FF106" s="219"/>
      <c r="FG106" s="219"/>
      <c r="FH106" s="219"/>
      <c r="FI106" s="219"/>
      <c r="FJ106" s="219"/>
      <c r="FK106" s="219"/>
      <c r="FL106" s="219"/>
      <c r="FM106" s="219"/>
      <c r="FN106" s="219"/>
      <c r="FO106" s="219"/>
      <c r="FP106" s="219"/>
      <c r="FQ106" s="219"/>
      <c r="FR106" s="219"/>
      <c r="FS106" s="219"/>
      <c r="FT106" s="219"/>
      <c r="FU106" s="219"/>
      <c r="FV106" s="219"/>
      <c r="FW106" s="219"/>
      <c r="FX106" s="219"/>
      <c r="FY106" s="219"/>
      <c r="FZ106" s="219"/>
      <c r="GA106" s="219"/>
      <c r="GB106" s="219"/>
      <c r="GC106" s="219"/>
      <c r="GD106" s="219"/>
      <c r="GE106" s="219"/>
      <c r="GF106" s="219"/>
      <c r="GG106" s="219"/>
      <c r="GH106" s="219"/>
      <c r="GI106" s="219"/>
      <c r="GJ106" s="219"/>
      <c r="GK106" s="219"/>
      <c r="GL106" s="219"/>
      <c r="GM106" s="219"/>
      <c r="GN106" s="219"/>
      <c r="GO106" s="219"/>
      <c r="GP106" s="219"/>
      <c r="GQ106" s="219"/>
      <c r="GR106" s="219"/>
      <c r="GS106" s="219"/>
      <c r="GT106" s="219"/>
      <c r="GU106" s="219"/>
      <c r="GV106" s="219"/>
      <c r="GW106" s="219"/>
      <c r="GX106" s="219"/>
      <c r="GY106" s="219"/>
      <c r="GZ106" s="219"/>
      <c r="HA106" s="219"/>
      <c r="HB106" s="219"/>
      <c r="HC106" s="219"/>
      <c r="HD106" s="219"/>
      <c r="HE106" s="219"/>
      <c r="HF106" s="219"/>
      <c r="HG106" s="219"/>
      <c r="HH106" s="219"/>
      <c r="HI106" s="219"/>
      <c r="HJ106" s="219"/>
      <c r="HK106" s="219"/>
      <c r="HL106" s="219"/>
      <c r="HM106" s="219"/>
      <c r="HN106" s="219"/>
      <c r="HO106" s="219"/>
      <c r="HP106" s="219"/>
      <c r="HQ106" s="219"/>
      <c r="HR106" s="219"/>
      <c r="HS106" s="219"/>
      <c r="HT106" s="219"/>
      <c r="HU106" s="219"/>
      <c r="HV106" s="219"/>
      <c r="HW106" s="219"/>
      <c r="HX106" s="219"/>
      <c r="HY106" s="219"/>
      <c r="HZ106" s="219"/>
      <c r="IA106" s="219"/>
      <c r="IB106" s="219"/>
      <c r="IC106" s="219"/>
      <c r="ID106" s="219"/>
      <c r="IE106" s="219"/>
      <c r="IF106" s="219"/>
      <c r="IG106" s="219"/>
      <c r="IH106" s="219"/>
      <c r="II106" s="219"/>
      <c r="IJ106" s="219"/>
      <c r="IK106" s="219"/>
      <c r="IL106" s="219"/>
      <c r="IM106" s="219"/>
      <c r="IN106" s="219"/>
      <c r="IO106" s="219"/>
      <c r="IP106" s="219"/>
      <c r="IQ106" s="219"/>
      <c r="IR106" s="219"/>
      <c r="IS106" s="219"/>
      <c r="IT106" s="219"/>
      <c r="IU106" s="219"/>
      <c r="IV106" s="219"/>
      <c r="IW106" s="219"/>
      <c r="IX106" s="219"/>
      <c r="IY106" s="219"/>
      <c r="IZ106" s="219"/>
      <c r="JA106" s="219"/>
      <c r="JB106" s="219"/>
      <c r="JC106" s="219"/>
      <c r="JD106" s="219"/>
      <c r="JE106" s="219"/>
      <c r="JF106" s="219"/>
      <c r="JG106" s="219"/>
      <c r="JH106" s="219"/>
      <c r="JI106" s="219"/>
      <c r="JJ106" s="219"/>
      <c r="JK106" s="219"/>
      <c r="JL106" s="219"/>
      <c r="JM106" s="219"/>
      <c r="JN106" s="219"/>
      <c r="JO106" s="219"/>
      <c r="JP106" s="219"/>
      <c r="JQ106" s="219"/>
      <c r="JR106" s="219"/>
      <c r="JS106" s="219"/>
      <c r="JT106" s="219"/>
      <c r="JU106" s="219"/>
      <c r="JV106" s="219"/>
      <c r="JW106" s="219"/>
      <c r="JX106" s="219"/>
      <c r="JY106" s="219"/>
      <c r="JZ106" s="219"/>
      <c r="KA106" s="219"/>
      <c r="KB106" s="219"/>
      <c r="KC106" s="219"/>
      <c r="KD106" s="219"/>
      <c r="KE106" s="219"/>
      <c r="KF106" s="219"/>
      <c r="KG106" s="219"/>
      <c r="KH106" s="219"/>
      <c r="KI106" s="219"/>
      <c r="KJ106" s="219"/>
      <c r="KK106" s="219"/>
      <c r="KL106" s="219"/>
      <c r="KM106" s="219"/>
      <c r="KN106" s="219"/>
      <c r="KO106" s="219"/>
      <c r="KP106" s="219"/>
      <c r="KQ106" s="219"/>
      <c r="KR106" s="219"/>
      <c r="KS106" s="219"/>
      <c r="KT106" s="219"/>
      <c r="KU106" s="219"/>
      <c r="KV106" s="219"/>
      <c r="KW106" s="219"/>
      <c r="KX106" s="219"/>
      <c r="KY106" s="219"/>
      <c r="KZ106" s="219"/>
      <c r="LA106" s="219"/>
      <c r="LB106" s="219"/>
      <c r="LC106" s="219"/>
      <c r="LD106" s="219"/>
      <c r="LE106" s="219"/>
      <c r="LF106" s="219"/>
      <c r="LG106" s="219"/>
      <c r="LH106" s="219"/>
      <c r="LI106" s="219"/>
      <c r="LJ106" s="219"/>
      <c r="LK106" s="219"/>
      <c r="LL106" s="219"/>
      <c r="LM106" s="219"/>
      <c r="LN106" s="219"/>
      <c r="LO106" s="219"/>
      <c r="LP106" s="219"/>
      <c r="LQ106" s="219"/>
      <c r="LR106" s="219"/>
      <c r="LS106" s="219"/>
      <c r="LT106" s="219"/>
      <c r="LU106" s="219"/>
      <c r="LV106" s="219"/>
      <c r="LW106" s="219"/>
      <c r="LX106" s="219"/>
      <c r="LY106" s="219"/>
      <c r="LZ106" s="219"/>
      <c r="MA106" s="219"/>
      <c r="MB106" s="219"/>
      <c r="MC106" s="219"/>
      <c r="MD106" s="219"/>
      <c r="ME106" s="219"/>
      <c r="MF106" s="219"/>
      <c r="MG106" s="219"/>
      <c r="MH106" s="219"/>
      <c r="MI106" s="219"/>
      <c r="MJ106" s="219"/>
      <c r="MK106" s="219"/>
      <c r="ML106" s="219"/>
      <c r="MM106" s="219"/>
      <c r="MN106" s="219"/>
      <c r="MO106" s="219"/>
      <c r="MP106" s="219"/>
      <c r="MQ106" s="219"/>
      <c r="MR106" s="219"/>
      <c r="MS106" s="219"/>
      <c r="MT106" s="219"/>
      <c r="MU106" s="219"/>
      <c r="MV106" s="219"/>
      <c r="MW106" s="219"/>
      <c r="MX106" s="219"/>
      <c r="MY106" s="219"/>
      <c r="MZ106" s="219"/>
      <c r="NA106" s="219"/>
      <c r="NB106" s="219"/>
      <c r="NC106" s="219"/>
      <c r="ND106" s="219"/>
      <c r="NE106" s="219"/>
      <c r="NF106" s="219"/>
      <c r="NG106" s="219"/>
      <c r="NH106" s="219"/>
      <c r="NI106" s="219"/>
      <c r="NJ106" s="219"/>
      <c r="NK106" s="219"/>
      <c r="NL106" s="219"/>
      <c r="NM106" s="219"/>
      <c r="NN106" s="219"/>
      <c r="NO106" s="219"/>
      <c r="NP106" s="219"/>
      <c r="NQ106" s="219"/>
      <c r="NR106" s="219"/>
      <c r="NS106" s="219"/>
      <c r="NT106" s="219"/>
      <c r="NU106" s="219"/>
      <c r="NV106" s="219"/>
      <c r="NW106" s="219"/>
      <c r="NX106" s="219"/>
      <c r="NY106" s="219"/>
      <c r="NZ106" s="219"/>
      <c r="OA106" s="219"/>
      <c r="OB106" s="219"/>
      <c r="OC106" s="219"/>
      <c r="OD106" s="219"/>
      <c r="OE106" s="219"/>
      <c r="OF106" s="219"/>
      <c r="OG106" s="219"/>
      <c r="OH106" s="219"/>
      <c r="OI106" s="219"/>
      <c r="OJ106" s="219"/>
      <c r="OK106" s="219"/>
      <c r="OL106" s="219"/>
      <c r="OM106" s="219"/>
      <c r="ON106" s="219"/>
      <c r="OO106" s="219"/>
      <c r="OP106" s="219"/>
      <c r="OQ106" s="219"/>
      <c r="OR106" s="219"/>
      <c r="OS106" s="219"/>
      <c r="OT106" s="219"/>
      <c r="OU106" s="219"/>
      <c r="OV106" s="219"/>
      <c r="OW106" s="219"/>
      <c r="OX106" s="219"/>
      <c r="OY106" s="219"/>
      <c r="OZ106" s="219"/>
      <c r="PA106" s="219"/>
      <c r="PB106" s="219"/>
      <c r="PC106" s="219"/>
      <c r="PD106" s="219"/>
      <c r="PE106" s="219"/>
      <c r="PF106" s="219"/>
      <c r="PG106" s="219"/>
      <c r="PH106" s="219"/>
      <c r="PI106" s="219"/>
      <c r="PJ106" s="219"/>
      <c r="PK106" s="219"/>
      <c r="PL106" s="219"/>
      <c r="PM106" s="219"/>
      <c r="PN106" s="219"/>
      <c r="PO106" s="219"/>
      <c r="PP106" s="219"/>
      <c r="PQ106" s="219"/>
      <c r="PR106" s="219"/>
      <c r="PS106" s="219"/>
      <c r="PT106" s="219"/>
      <c r="PU106" s="219"/>
      <c r="PV106" s="219"/>
      <c r="PW106" s="219"/>
      <c r="PX106" s="219"/>
      <c r="PY106" s="219"/>
      <c r="PZ106" s="219"/>
      <c r="QA106" s="219"/>
      <c r="QB106" s="219"/>
      <c r="QC106" s="219"/>
      <c r="QD106" s="219"/>
      <c r="QE106" s="219"/>
      <c r="QF106" s="219"/>
      <c r="QG106" s="219"/>
      <c r="QH106" s="219"/>
      <c r="QI106" s="219"/>
      <c r="QJ106" s="219"/>
      <c r="QK106" s="219"/>
      <c r="QL106" s="219"/>
      <c r="QM106" s="219"/>
      <c r="QN106" s="219"/>
      <c r="QO106" s="219"/>
      <c r="QP106" s="219"/>
      <c r="QQ106" s="219"/>
      <c r="QR106" s="219"/>
      <c r="QS106" s="219"/>
      <c r="QT106" s="219"/>
      <c r="QU106" s="219"/>
      <c r="QV106" s="219"/>
      <c r="QW106" s="219"/>
      <c r="QX106" s="219"/>
      <c r="QY106" s="219"/>
      <c r="QZ106" s="219"/>
      <c r="RA106" s="219"/>
      <c r="RB106" s="219"/>
      <c r="RC106" s="219"/>
      <c r="RD106" s="219"/>
      <c r="RE106" s="219"/>
      <c r="RF106" s="219"/>
      <c r="RG106" s="219"/>
      <c r="RH106" s="219"/>
      <c r="RI106" s="219"/>
      <c r="RJ106" s="219"/>
      <c r="RK106" s="219"/>
      <c r="RL106" s="219"/>
      <c r="RM106" s="219"/>
      <c r="RN106" s="219"/>
      <c r="RO106" s="219"/>
      <c r="RP106" s="219"/>
      <c r="RQ106" s="219"/>
      <c r="RR106" s="219"/>
      <c r="RS106" s="219"/>
      <c r="RT106" s="219"/>
      <c r="RU106" s="219"/>
      <c r="RV106" s="219"/>
      <c r="RW106" s="219"/>
      <c r="RX106" s="219"/>
      <c r="RY106" s="219"/>
      <c r="RZ106" s="219"/>
      <c r="SA106" s="219"/>
      <c r="SB106" s="219"/>
      <c r="SC106" s="219"/>
      <c r="SD106" s="219"/>
      <c r="SE106" s="219"/>
      <c r="SF106" s="219"/>
      <c r="SG106" s="219"/>
      <c r="SH106" s="219"/>
      <c r="SI106" s="219"/>
      <c r="SJ106" s="219"/>
      <c r="SK106" s="219"/>
      <c r="SL106" s="219"/>
      <c r="SM106" s="219"/>
      <c r="SN106" s="219"/>
      <c r="SO106" s="219"/>
      <c r="SP106" s="219"/>
      <c r="SQ106" s="219"/>
      <c r="SR106" s="219"/>
      <c r="SS106" s="219"/>
      <c r="ST106" s="219"/>
      <c r="SU106" s="219"/>
      <c r="SV106" s="219"/>
      <c r="SW106" s="219"/>
      <c r="SX106" s="219"/>
      <c r="SY106" s="219"/>
      <c r="SZ106" s="219"/>
      <c r="TA106" s="219"/>
      <c r="TB106" s="219"/>
      <c r="TC106" s="219"/>
      <c r="TD106" s="219"/>
      <c r="TE106" s="219"/>
      <c r="TF106" s="219"/>
      <c r="TG106" s="219"/>
      <c r="TH106" s="219"/>
      <c r="TI106" s="219"/>
      <c r="TJ106" s="219"/>
      <c r="TK106" s="219"/>
      <c r="TL106" s="219"/>
      <c r="TM106" s="219"/>
      <c r="TN106" s="219"/>
      <c r="TO106" s="219"/>
      <c r="TP106" s="219"/>
      <c r="TQ106" s="219"/>
      <c r="TR106" s="219"/>
      <c r="TS106" s="219"/>
      <c r="TT106" s="219"/>
      <c r="TU106" s="219"/>
      <c r="TV106" s="219"/>
      <c r="TW106" s="219"/>
      <c r="TX106" s="219"/>
      <c r="TY106" s="219"/>
      <c r="TZ106" s="219"/>
      <c r="UA106" s="219"/>
      <c r="UB106" s="219"/>
      <c r="UC106" s="219"/>
      <c r="UD106" s="219"/>
      <c r="UE106" s="219"/>
      <c r="UF106" s="219"/>
      <c r="UG106" s="219"/>
      <c r="UH106" s="219"/>
      <c r="UI106" s="219"/>
      <c r="UJ106" s="219"/>
      <c r="UK106" s="219"/>
      <c r="UL106" s="219"/>
      <c r="UM106" s="219"/>
      <c r="UN106" s="219"/>
      <c r="UO106" s="219"/>
      <c r="UP106" s="219"/>
      <c r="UQ106" s="219"/>
      <c r="UR106" s="219"/>
      <c r="US106" s="219"/>
      <c r="UT106" s="219"/>
      <c r="UU106" s="219"/>
      <c r="UV106" s="219"/>
      <c r="UW106" s="219"/>
      <c r="UX106" s="219"/>
      <c r="UY106" s="219"/>
      <c r="UZ106" s="219"/>
      <c r="VA106" s="219"/>
      <c r="VB106" s="219"/>
      <c r="VC106" s="219"/>
      <c r="VD106" s="219"/>
      <c r="VE106" s="219"/>
      <c r="VF106" s="219"/>
      <c r="VG106" s="219"/>
      <c r="VH106" s="219"/>
      <c r="VI106" s="219"/>
      <c r="VJ106" s="219"/>
      <c r="VK106" s="219"/>
      <c r="VL106" s="219"/>
      <c r="VM106" s="219"/>
      <c r="VN106" s="219"/>
      <c r="VO106" s="219"/>
      <c r="VP106" s="219"/>
      <c r="VQ106" s="219"/>
      <c r="VR106" s="219"/>
      <c r="VS106" s="219"/>
      <c r="VT106" s="219"/>
      <c r="VU106" s="219"/>
      <c r="VV106" s="219"/>
      <c r="VW106" s="219"/>
      <c r="VX106" s="219"/>
      <c r="VY106" s="219"/>
      <c r="VZ106" s="219"/>
      <c r="WA106" s="219"/>
      <c r="WB106" s="219"/>
      <c r="WC106" s="219"/>
      <c r="WD106" s="219"/>
      <c r="WE106" s="219"/>
      <c r="WF106" s="219"/>
      <c r="WG106" s="219"/>
      <c r="WH106" s="219"/>
      <c r="WI106" s="219"/>
      <c r="WJ106" s="219"/>
      <c r="WK106" s="219"/>
      <c r="WL106" s="219"/>
      <c r="WM106" s="219"/>
      <c r="WN106" s="219"/>
      <c r="WO106" s="219"/>
      <c r="WP106" s="219"/>
      <c r="WQ106" s="219"/>
      <c r="WR106" s="219"/>
      <c r="WS106" s="219"/>
      <c r="WT106" s="219"/>
      <c r="WU106" s="219"/>
      <c r="WV106" s="219"/>
      <c r="WW106" s="219"/>
      <c r="WX106" s="219"/>
      <c r="WY106" s="219"/>
      <c r="WZ106" s="219"/>
      <c r="XA106" s="219"/>
      <c r="XB106" s="219"/>
      <c r="XC106" s="219"/>
      <c r="XD106" s="219"/>
      <c r="XE106" s="219"/>
      <c r="XF106" s="219"/>
      <c r="XG106" s="219"/>
      <c r="XH106" s="219"/>
      <c r="XI106" s="219"/>
      <c r="XJ106" s="219"/>
      <c r="XK106" s="219"/>
      <c r="XL106" s="219"/>
      <c r="XM106" s="219"/>
      <c r="XN106" s="219"/>
      <c r="XO106" s="219"/>
      <c r="XP106" s="219"/>
      <c r="XQ106" s="219"/>
      <c r="XR106" s="219"/>
      <c r="XS106" s="219"/>
      <c r="XT106" s="219"/>
      <c r="XU106" s="219"/>
      <c r="XV106" s="219"/>
      <c r="XW106" s="219"/>
      <c r="XX106" s="219"/>
      <c r="XY106" s="219"/>
      <c r="XZ106" s="219"/>
      <c r="YA106" s="219"/>
      <c r="YB106" s="219"/>
      <c r="YC106" s="219"/>
      <c r="YD106" s="219"/>
      <c r="YE106" s="219"/>
      <c r="YF106" s="219"/>
      <c r="YG106" s="219"/>
      <c r="YH106" s="219"/>
      <c r="YI106" s="219"/>
      <c r="YJ106" s="219"/>
      <c r="YK106" s="219"/>
      <c r="YL106" s="219"/>
      <c r="YM106" s="219"/>
      <c r="YN106" s="219"/>
      <c r="YO106" s="219"/>
      <c r="YP106" s="219"/>
      <c r="YQ106" s="219"/>
      <c r="YR106" s="219"/>
      <c r="YS106" s="219"/>
      <c r="YT106" s="219"/>
      <c r="YU106" s="219"/>
      <c r="YV106" s="219"/>
      <c r="YW106" s="219"/>
      <c r="YX106" s="219"/>
      <c r="YY106" s="219"/>
      <c r="YZ106" s="219"/>
      <c r="ZA106" s="219"/>
      <c r="ZB106" s="219"/>
      <c r="ZC106" s="219"/>
      <c r="ZD106" s="219"/>
      <c r="ZE106" s="219"/>
      <c r="ZF106" s="219"/>
      <c r="ZG106" s="219"/>
      <c r="ZH106" s="219"/>
      <c r="ZI106" s="219"/>
      <c r="ZJ106" s="219"/>
      <c r="ZK106" s="219"/>
      <c r="ZL106" s="219"/>
      <c r="ZM106" s="219"/>
      <c r="ZN106" s="219"/>
      <c r="ZO106" s="219"/>
      <c r="ZP106" s="219"/>
      <c r="ZQ106" s="219"/>
      <c r="ZR106" s="219"/>
      <c r="ZS106" s="219"/>
      <c r="ZT106" s="219"/>
      <c r="ZU106" s="219"/>
      <c r="ZV106" s="219"/>
      <c r="ZW106" s="219"/>
      <c r="ZX106" s="219"/>
      <c r="ZY106" s="219"/>
      <c r="ZZ106" s="219"/>
      <c r="AAA106" s="219"/>
      <c r="AAB106" s="219"/>
      <c r="AAC106" s="219"/>
      <c r="AAD106" s="219"/>
      <c r="AAE106" s="219"/>
      <c r="AAF106" s="219"/>
      <c r="AAG106" s="219"/>
      <c r="AAH106" s="219"/>
      <c r="AAI106" s="219"/>
      <c r="AAJ106" s="219"/>
      <c r="AAK106" s="219"/>
      <c r="AAL106" s="219"/>
      <c r="AAM106" s="219"/>
      <c r="AAN106" s="219"/>
      <c r="AAO106" s="219"/>
      <c r="AAP106" s="219"/>
      <c r="AAQ106" s="219"/>
      <c r="AAR106" s="219"/>
      <c r="AAS106" s="219"/>
      <c r="AAT106" s="219"/>
      <c r="AAU106" s="219"/>
      <c r="AAV106" s="219"/>
      <c r="AAW106" s="219"/>
      <c r="AAX106" s="219"/>
      <c r="AAY106" s="219"/>
      <c r="AAZ106" s="219"/>
      <c r="ABA106" s="219"/>
      <c r="ABB106" s="219"/>
      <c r="ABC106" s="219"/>
      <c r="ABD106" s="219"/>
      <c r="ABE106" s="219"/>
      <c r="ABF106" s="219"/>
      <c r="ABG106" s="219"/>
      <c r="ABH106" s="219"/>
      <c r="ABI106" s="219"/>
      <c r="ABJ106" s="219"/>
      <c r="ABK106" s="219"/>
      <c r="ABL106" s="219"/>
      <c r="ABM106" s="219"/>
      <c r="ABN106" s="219"/>
      <c r="ABO106" s="219"/>
      <c r="ABP106" s="219"/>
      <c r="ABQ106" s="219"/>
      <c r="ABR106" s="219"/>
      <c r="ABS106" s="219"/>
      <c r="ABT106" s="219"/>
      <c r="ABU106" s="219"/>
      <c r="ABV106" s="219"/>
      <c r="ABW106" s="219"/>
      <c r="ABX106" s="219"/>
      <c r="ABY106" s="219"/>
      <c r="ABZ106" s="219"/>
      <c r="ACA106" s="219"/>
      <c r="ACB106" s="219"/>
      <c r="ACC106" s="219"/>
      <c r="ACD106" s="219"/>
      <c r="ACE106" s="219"/>
      <c r="ACF106" s="219"/>
      <c r="ACG106" s="219"/>
      <c r="ACH106" s="219"/>
      <c r="ACI106" s="219"/>
      <c r="ACJ106" s="219"/>
      <c r="ACK106" s="219"/>
      <c r="ACL106" s="219"/>
      <c r="ACM106" s="219"/>
      <c r="ACN106" s="219"/>
      <c r="ACO106" s="219"/>
      <c r="ACP106" s="219"/>
      <c r="ACQ106" s="219"/>
      <c r="ACR106" s="219"/>
      <c r="ACS106" s="219"/>
      <c r="ACT106" s="219"/>
      <c r="ACU106" s="219"/>
      <c r="ACV106" s="219"/>
      <c r="ACW106" s="219"/>
      <c r="ACX106" s="219"/>
      <c r="ACY106" s="219"/>
      <c r="ACZ106" s="219"/>
      <c r="ADA106" s="219"/>
      <c r="ADB106" s="219"/>
      <c r="ADC106" s="219"/>
      <c r="ADD106" s="219"/>
      <c r="ADE106" s="219"/>
      <c r="ADF106" s="219"/>
      <c r="ADG106" s="219"/>
      <c r="ADH106" s="219"/>
      <c r="ADI106" s="219"/>
      <c r="ADJ106" s="219"/>
      <c r="ADK106" s="219"/>
      <c r="ADL106" s="219"/>
      <c r="ADM106" s="219"/>
      <c r="ADN106" s="219"/>
      <c r="ADO106" s="219"/>
      <c r="ADP106" s="219"/>
      <c r="ADQ106" s="219"/>
      <c r="ADR106" s="219"/>
      <c r="ADS106" s="219"/>
      <c r="ADT106" s="219"/>
      <c r="ADU106" s="219"/>
      <c r="ADV106" s="219"/>
      <c r="ADW106" s="219"/>
      <c r="ADX106" s="219"/>
      <c r="ADY106" s="219"/>
      <c r="ADZ106" s="219"/>
      <c r="AEA106" s="219"/>
      <c r="AEB106" s="219"/>
      <c r="AEC106" s="219"/>
      <c r="AED106" s="219"/>
      <c r="AEE106" s="219"/>
      <c r="AEF106" s="219"/>
      <c r="AEG106" s="219"/>
      <c r="AEH106" s="219"/>
      <c r="AEI106" s="219"/>
      <c r="AEJ106" s="219"/>
      <c r="AEK106" s="219"/>
      <c r="AEL106" s="219"/>
      <c r="AEM106" s="219"/>
      <c r="AEN106" s="219"/>
      <c r="AEO106" s="219"/>
      <c r="AEP106" s="219"/>
      <c r="AEQ106" s="219"/>
      <c r="AER106" s="219"/>
      <c r="AES106" s="219"/>
      <c r="AET106" s="219"/>
      <c r="AEU106" s="219"/>
      <c r="AEV106" s="219"/>
      <c r="AEW106" s="219"/>
      <c r="AEX106" s="219"/>
      <c r="AEY106" s="219"/>
      <c r="AEZ106" s="219"/>
      <c r="AFA106" s="219"/>
      <c r="AFB106" s="219"/>
      <c r="AFC106" s="219"/>
      <c r="AFD106" s="219"/>
      <c r="AFE106" s="219"/>
      <c r="AFF106" s="219"/>
      <c r="AFG106" s="219"/>
      <c r="AFH106" s="219"/>
      <c r="AFI106" s="219"/>
      <c r="AFJ106" s="219"/>
      <c r="AFK106" s="219"/>
      <c r="AFL106" s="219"/>
      <c r="AFM106" s="219"/>
      <c r="AFN106" s="219"/>
      <c r="AFO106" s="219"/>
      <c r="AFP106" s="219"/>
      <c r="AFQ106" s="219"/>
      <c r="AFR106" s="219"/>
      <c r="AFS106" s="219"/>
      <c r="AFT106" s="219"/>
      <c r="AFU106" s="219"/>
      <c r="AFV106" s="219"/>
      <c r="AFW106" s="219"/>
      <c r="AFX106" s="219"/>
      <c r="AFY106" s="219"/>
      <c r="AFZ106" s="219"/>
      <c r="AGA106" s="219"/>
      <c r="AGB106" s="219"/>
      <c r="AGC106" s="219"/>
      <c r="AGD106" s="219"/>
      <c r="AGE106" s="219"/>
      <c r="AGF106" s="219"/>
      <c r="AGG106" s="219"/>
      <c r="AGH106" s="219"/>
      <c r="AGI106" s="219"/>
      <c r="AGJ106" s="219"/>
      <c r="AGK106" s="219"/>
      <c r="AGL106" s="219"/>
      <c r="AGM106" s="219"/>
      <c r="AGN106" s="219"/>
      <c r="AGO106" s="219"/>
      <c r="AGP106" s="219"/>
      <c r="AGQ106" s="219"/>
      <c r="AGR106" s="219"/>
      <c r="AGS106" s="219"/>
      <c r="AGT106" s="219"/>
      <c r="AGU106" s="219"/>
      <c r="AGV106" s="219"/>
      <c r="AGW106" s="219"/>
      <c r="AGX106" s="219"/>
      <c r="AGY106" s="219"/>
      <c r="AGZ106" s="219"/>
      <c r="AHA106" s="219"/>
      <c r="AHB106" s="219"/>
      <c r="AHC106" s="219"/>
      <c r="AHD106" s="219"/>
      <c r="AHE106" s="219"/>
      <c r="AHF106" s="219"/>
      <c r="AHG106" s="219"/>
      <c r="AHH106" s="219"/>
      <c r="AHI106" s="219"/>
      <c r="AHJ106" s="219"/>
      <c r="AHK106" s="219"/>
      <c r="AHL106" s="219"/>
      <c r="AHM106" s="219"/>
      <c r="AHN106" s="219"/>
      <c r="AHO106" s="219"/>
      <c r="AHP106" s="219"/>
      <c r="AHQ106" s="219"/>
      <c r="AHR106" s="219"/>
      <c r="AHS106" s="219"/>
      <c r="AHT106" s="219"/>
      <c r="AHU106" s="219"/>
      <c r="AHV106" s="219"/>
      <c r="AHW106" s="219"/>
      <c r="AHX106" s="219"/>
      <c r="AHY106" s="219"/>
      <c r="AHZ106" s="219"/>
      <c r="AIA106" s="219"/>
      <c r="AIB106" s="219"/>
      <c r="AIC106" s="219"/>
      <c r="AID106" s="219"/>
      <c r="AIE106" s="219"/>
      <c r="AIF106" s="219"/>
      <c r="AIG106" s="219"/>
      <c r="AIH106" s="219"/>
      <c r="AII106" s="219"/>
      <c r="AIJ106" s="219"/>
      <c r="AIK106" s="219"/>
      <c r="AIL106" s="219"/>
      <c r="AIM106" s="219"/>
      <c r="AIN106" s="219"/>
      <c r="AIO106" s="219"/>
      <c r="AIP106" s="219"/>
      <c r="AIQ106" s="219"/>
      <c r="AIR106" s="219"/>
      <c r="AIS106" s="219"/>
      <c r="AIT106" s="219"/>
      <c r="AIU106" s="219"/>
      <c r="AIV106" s="219"/>
      <c r="AIW106" s="219"/>
      <c r="AIX106" s="219"/>
      <c r="AIY106" s="219"/>
      <c r="AIZ106" s="219"/>
      <c r="AJA106" s="219"/>
      <c r="AJB106" s="219"/>
      <c r="AJC106" s="219"/>
      <c r="AJD106" s="219"/>
      <c r="AJE106" s="219"/>
      <c r="AJF106" s="219"/>
      <c r="AJG106" s="219"/>
      <c r="AJH106" s="219"/>
      <c r="AJI106" s="219"/>
      <c r="AJJ106" s="219"/>
      <c r="AJK106" s="219"/>
      <c r="AJL106" s="219"/>
      <c r="AJM106" s="219"/>
      <c r="AJN106" s="219"/>
      <c r="AJO106" s="219"/>
      <c r="AJP106" s="219"/>
      <c r="AJQ106" s="219"/>
      <c r="AJR106" s="219"/>
      <c r="AJS106" s="219"/>
      <c r="AJT106" s="219"/>
      <c r="AJU106" s="219"/>
      <c r="AJV106" s="219"/>
      <c r="AJW106" s="219"/>
      <c r="AJX106" s="219"/>
      <c r="AJY106" s="219"/>
      <c r="AJZ106" s="219"/>
      <c r="AKA106" s="219"/>
      <c r="AKB106" s="219"/>
      <c r="AKC106" s="219"/>
      <c r="AKD106" s="219"/>
      <c r="AKE106" s="219"/>
      <c r="AKF106" s="219"/>
      <c r="AKG106" s="219"/>
      <c r="AKH106" s="219"/>
      <c r="AKI106" s="219"/>
      <c r="AKJ106" s="219"/>
      <c r="AKK106" s="219"/>
      <c r="AKL106" s="219"/>
      <c r="AKM106" s="219"/>
      <c r="AKN106" s="219"/>
      <c r="AKO106" s="219"/>
      <c r="AKP106" s="219"/>
      <c r="AKQ106" s="219"/>
      <c r="AKR106" s="219"/>
      <c r="AKS106" s="219"/>
      <c r="AKT106" s="219"/>
      <c r="AKU106" s="219"/>
      <c r="AKV106" s="219"/>
      <c r="AKW106" s="219"/>
      <c r="AKX106" s="219"/>
      <c r="AKY106" s="219"/>
      <c r="AKZ106" s="219"/>
      <c r="ALA106" s="219"/>
      <c r="ALB106" s="219"/>
      <c r="ALC106" s="219"/>
      <c r="ALD106" s="219"/>
      <c r="ALE106" s="219"/>
      <c r="ALF106" s="219"/>
      <c r="ALG106" s="219"/>
      <c r="ALH106" s="219"/>
      <c r="ALI106" s="219"/>
      <c r="ALJ106" s="219"/>
      <c r="ALK106" s="219"/>
      <c r="ALL106" s="219"/>
      <c r="ALM106" s="219"/>
      <c r="ALN106" s="219"/>
      <c r="ALO106" s="219"/>
      <c r="ALP106" s="219"/>
      <c r="ALQ106" s="219"/>
      <c r="ALR106" s="219"/>
      <c r="ALS106" s="219"/>
      <c r="ALT106" s="219"/>
      <c r="ALU106" s="219"/>
      <c r="ALV106" s="219"/>
      <c r="ALW106" s="219"/>
      <c r="ALX106" s="219"/>
      <c r="ALY106" s="219"/>
      <c r="ALZ106" s="219"/>
      <c r="AMA106" s="219"/>
      <c r="AMB106" s="219"/>
      <c r="AMC106" s="219"/>
      <c r="AMD106" s="219"/>
      <c r="AME106" s="219"/>
      <c r="AMF106" s="219"/>
      <c r="AMG106" s="219"/>
      <c r="AMH106" s="219"/>
      <c r="AMI106" s="219"/>
      <c r="AMJ106" s="219"/>
      <c r="AMK106" s="219"/>
      <c r="AML106" s="219"/>
      <c r="AMM106" s="219"/>
      <c r="AMN106" s="219"/>
      <c r="AMO106" s="219"/>
      <c r="AMP106" s="219"/>
      <c r="AMQ106" s="219"/>
      <c r="AMR106" s="219"/>
      <c r="AMS106" s="219"/>
      <c r="AMT106" s="219"/>
      <c r="AMU106" s="219"/>
      <c r="AMV106" s="219"/>
      <c r="AMW106" s="219"/>
      <c r="AMX106" s="219"/>
      <c r="AMY106" s="219"/>
      <c r="AMZ106" s="219"/>
      <c r="ANA106" s="219"/>
      <c r="ANB106" s="219"/>
      <c r="ANC106" s="219"/>
      <c r="AND106" s="219"/>
      <c r="ANE106" s="219"/>
      <c r="ANF106" s="219"/>
      <c r="ANG106" s="219"/>
      <c r="ANH106" s="219"/>
      <c r="ANI106" s="219"/>
      <c r="ANJ106" s="219"/>
      <c r="ANK106" s="219"/>
      <c r="ANL106" s="219"/>
      <c r="ANM106" s="219"/>
      <c r="ANN106" s="219"/>
      <c r="ANO106" s="219"/>
      <c r="ANP106" s="219"/>
      <c r="ANQ106" s="219"/>
      <c r="ANR106" s="219"/>
      <c r="ANS106" s="219"/>
      <c r="ANT106" s="219"/>
      <c r="ANU106" s="219"/>
      <c r="ANV106" s="219"/>
      <c r="ANW106" s="219"/>
      <c r="ANX106" s="219"/>
      <c r="ANY106" s="219"/>
      <c r="ANZ106" s="219"/>
      <c r="AOA106" s="219"/>
      <c r="AOB106" s="219"/>
      <c r="AOC106" s="219"/>
      <c r="AOD106" s="219"/>
      <c r="AOE106" s="219"/>
      <c r="AOF106" s="219"/>
      <c r="AOG106" s="219"/>
      <c r="AOH106" s="219"/>
      <c r="AOI106" s="219"/>
      <c r="AOJ106" s="219"/>
      <c r="AOK106" s="219"/>
      <c r="AOL106" s="219"/>
      <c r="AOM106" s="219"/>
      <c r="AON106" s="219"/>
      <c r="AOO106" s="219"/>
      <c r="AOP106" s="219"/>
      <c r="AOQ106" s="219"/>
      <c r="AOR106" s="219"/>
      <c r="AOS106" s="219"/>
      <c r="AOT106" s="219"/>
      <c r="AOU106" s="219"/>
      <c r="AOV106" s="219"/>
      <c r="AOW106" s="219"/>
      <c r="AOX106" s="219"/>
      <c r="AOY106" s="219"/>
      <c r="AOZ106" s="219"/>
      <c r="APA106" s="219"/>
      <c r="APB106" s="219"/>
      <c r="APC106" s="219"/>
      <c r="APD106" s="219"/>
      <c r="APE106" s="219"/>
      <c r="APF106" s="219"/>
      <c r="APG106" s="219"/>
      <c r="APH106" s="219"/>
      <c r="API106" s="219"/>
      <c r="APJ106" s="219"/>
      <c r="APK106" s="219"/>
      <c r="APL106" s="219"/>
      <c r="APM106" s="219"/>
      <c r="APN106" s="219"/>
      <c r="APO106" s="219"/>
      <c r="APP106" s="219"/>
      <c r="APQ106" s="219"/>
      <c r="APR106" s="219"/>
      <c r="APS106" s="219"/>
      <c r="APT106" s="219"/>
      <c r="APU106" s="219"/>
      <c r="APV106" s="219"/>
      <c r="APW106" s="219"/>
      <c r="APX106" s="219"/>
      <c r="APY106" s="219"/>
      <c r="APZ106" s="219"/>
      <c r="AQA106" s="219"/>
      <c r="AQB106" s="219"/>
      <c r="AQC106" s="219"/>
      <c r="AQD106" s="219"/>
      <c r="AQE106" s="219"/>
      <c r="AQF106" s="219"/>
      <c r="AQG106" s="219"/>
      <c r="AQH106" s="219"/>
      <c r="AQI106" s="219"/>
      <c r="AQJ106" s="219"/>
      <c r="AQK106" s="219"/>
      <c r="AQL106" s="219"/>
      <c r="AQM106" s="219"/>
      <c r="AQN106" s="219"/>
      <c r="AQO106" s="219"/>
      <c r="AQP106" s="219"/>
      <c r="AQQ106" s="219"/>
      <c r="AQR106" s="219"/>
      <c r="AQS106" s="219"/>
      <c r="AQT106" s="219"/>
      <c r="AQU106" s="219"/>
      <c r="AQV106" s="219"/>
      <c r="AQW106" s="219"/>
      <c r="AQX106" s="219"/>
      <c r="AQY106" s="219"/>
      <c r="AQZ106" s="219"/>
      <c r="ARA106" s="219"/>
      <c r="ARB106" s="219"/>
      <c r="ARC106" s="219"/>
      <c r="ARD106" s="219"/>
      <c r="ARE106" s="219"/>
      <c r="ARF106" s="219"/>
      <c r="ARG106" s="219"/>
      <c r="ARH106" s="219"/>
      <c r="ARI106" s="219"/>
      <c r="ARJ106" s="219"/>
      <c r="ARK106" s="219"/>
      <c r="ARL106" s="219"/>
      <c r="ARM106" s="219"/>
      <c r="ARN106" s="219"/>
      <c r="ARO106" s="219"/>
      <c r="ARP106" s="219"/>
      <c r="ARQ106" s="219"/>
      <c r="ARR106" s="219"/>
      <c r="ARS106" s="219"/>
      <c r="ART106" s="219"/>
      <c r="ARU106" s="219"/>
      <c r="ARV106" s="219"/>
      <c r="ARW106" s="219"/>
      <c r="ARX106" s="219"/>
      <c r="ARY106" s="219"/>
      <c r="ARZ106" s="219"/>
      <c r="ASA106" s="219"/>
      <c r="ASB106" s="219"/>
      <c r="ASC106" s="219"/>
      <c r="ASD106" s="219"/>
      <c r="ASE106" s="219"/>
      <c r="ASF106" s="219"/>
      <c r="ASG106" s="219"/>
      <c r="ASH106" s="219"/>
      <c r="ASI106" s="219"/>
      <c r="ASJ106" s="219"/>
      <c r="ASK106" s="219"/>
      <c r="ASL106" s="219"/>
      <c r="ASM106" s="219"/>
      <c r="ASN106" s="219"/>
      <c r="ASO106" s="219"/>
      <c r="ASP106" s="219"/>
      <c r="ASQ106" s="219"/>
      <c r="ASR106" s="219"/>
      <c r="ASS106" s="219"/>
      <c r="AST106" s="219"/>
      <c r="ASU106" s="219"/>
      <c r="ASV106" s="219"/>
      <c r="ASW106" s="219"/>
      <c r="ASX106" s="219"/>
      <c r="ASY106" s="219"/>
      <c r="ASZ106" s="219"/>
      <c r="ATA106" s="219"/>
      <c r="ATB106" s="219"/>
      <c r="ATC106" s="219"/>
      <c r="ATD106" s="219"/>
      <c r="ATE106" s="219"/>
      <c r="ATF106" s="219"/>
      <c r="ATG106" s="219"/>
      <c r="ATH106" s="219"/>
      <c r="ATI106" s="219"/>
      <c r="ATJ106" s="219"/>
      <c r="ATK106" s="219"/>
      <c r="ATL106" s="219"/>
      <c r="ATM106" s="219"/>
      <c r="ATN106" s="219"/>
      <c r="ATO106" s="219"/>
      <c r="ATP106" s="219"/>
      <c r="ATQ106" s="219"/>
      <c r="ATR106" s="219"/>
      <c r="ATS106" s="219"/>
      <c r="ATT106" s="219"/>
      <c r="ATU106" s="219"/>
      <c r="ATV106" s="219"/>
      <c r="ATW106" s="219"/>
      <c r="ATX106" s="219"/>
      <c r="ATY106" s="219"/>
      <c r="ATZ106" s="219"/>
      <c r="AUA106" s="219"/>
      <c r="AUB106" s="219"/>
      <c r="AUC106" s="219"/>
      <c r="AUD106" s="219"/>
      <c r="AUE106" s="219"/>
      <c r="AUF106" s="219"/>
      <c r="AUG106" s="219"/>
      <c r="AUH106" s="219"/>
      <c r="AUI106" s="219"/>
      <c r="AUJ106" s="219"/>
      <c r="AUK106" s="219"/>
      <c r="AUL106" s="219"/>
      <c r="AUM106" s="219"/>
      <c r="AUN106" s="219"/>
      <c r="AUO106" s="219"/>
      <c r="AUP106" s="219"/>
      <c r="AUQ106" s="219"/>
      <c r="AUR106" s="219"/>
      <c r="AUS106" s="219"/>
      <c r="AUT106" s="219"/>
      <c r="AUU106" s="219"/>
      <c r="AUV106" s="219"/>
      <c r="AUW106" s="219"/>
      <c r="AUX106" s="219"/>
      <c r="AUY106" s="219"/>
      <c r="AUZ106" s="219"/>
      <c r="AVA106" s="219"/>
      <c r="AVB106" s="219"/>
      <c r="AVC106" s="219"/>
      <c r="AVD106" s="219"/>
      <c r="AVE106" s="219"/>
      <c r="AVF106" s="219"/>
      <c r="AVG106" s="219"/>
      <c r="AVH106" s="219"/>
      <c r="AVI106" s="219"/>
      <c r="AVJ106" s="219"/>
      <c r="AVK106" s="219"/>
      <c r="AVL106" s="219"/>
      <c r="AVM106" s="219"/>
      <c r="AVN106" s="219"/>
      <c r="AVO106" s="219"/>
      <c r="AVP106" s="219"/>
      <c r="AVQ106" s="219"/>
      <c r="AVR106" s="219"/>
      <c r="AVS106" s="219"/>
      <c r="AVT106" s="219"/>
      <c r="AVU106" s="219"/>
      <c r="AVV106" s="219"/>
      <c r="AVW106" s="219"/>
      <c r="AVX106" s="219"/>
      <c r="AVY106" s="219"/>
      <c r="AVZ106" s="219"/>
      <c r="AWA106" s="219"/>
      <c r="AWB106" s="219"/>
      <c r="AWC106" s="219"/>
      <c r="AWD106" s="219"/>
      <c r="AWE106" s="219"/>
      <c r="AWF106" s="219"/>
      <c r="AWG106" s="219"/>
      <c r="AWH106" s="219"/>
      <c r="AWI106" s="219"/>
      <c r="AWJ106" s="219"/>
      <c r="AWK106" s="219"/>
      <c r="AWL106" s="219"/>
      <c r="AWM106" s="219"/>
      <c r="AWN106" s="219"/>
      <c r="AWO106" s="219"/>
      <c r="AWP106" s="219"/>
      <c r="AWQ106" s="219"/>
      <c r="AWR106" s="219"/>
      <c r="AWS106" s="219"/>
      <c r="AWT106" s="219"/>
      <c r="AWU106" s="219"/>
      <c r="AWV106" s="219"/>
      <c r="AWW106" s="219"/>
      <c r="AWX106" s="219"/>
      <c r="AWY106" s="219"/>
      <c r="AWZ106" s="219"/>
      <c r="AXA106" s="219"/>
      <c r="AXB106" s="219"/>
      <c r="AXC106" s="219"/>
      <c r="AXD106" s="219"/>
      <c r="AXE106" s="219"/>
      <c r="AXF106" s="219"/>
      <c r="AXG106" s="219"/>
      <c r="AXH106" s="219"/>
      <c r="AXI106" s="219"/>
      <c r="AXJ106" s="219"/>
      <c r="AXK106" s="219"/>
      <c r="AXL106" s="219"/>
      <c r="AXM106" s="219"/>
      <c r="AXN106" s="219"/>
      <c r="AXO106" s="219"/>
      <c r="AXP106" s="219"/>
      <c r="AXQ106" s="219"/>
      <c r="AXR106" s="219"/>
      <c r="AXS106" s="219"/>
      <c r="AXT106" s="219"/>
      <c r="AXU106" s="219"/>
      <c r="AXV106" s="219"/>
      <c r="AXW106" s="219"/>
      <c r="AXX106" s="219"/>
      <c r="AXY106" s="219"/>
      <c r="AXZ106" s="219"/>
      <c r="AYA106" s="219"/>
      <c r="AYB106" s="219"/>
      <c r="AYC106" s="219"/>
      <c r="AYD106" s="219"/>
      <c r="AYE106" s="219"/>
      <c r="AYF106" s="219"/>
      <c r="AYG106" s="219"/>
      <c r="AYH106" s="219"/>
      <c r="AYI106" s="219"/>
      <c r="AYJ106" s="219"/>
      <c r="AYK106" s="219"/>
      <c r="AYL106" s="219"/>
      <c r="AYM106" s="219"/>
      <c r="AYN106" s="219"/>
      <c r="AYO106" s="219"/>
      <c r="AYP106" s="219"/>
      <c r="AYQ106" s="219"/>
      <c r="AYR106" s="219"/>
      <c r="AYS106" s="219"/>
      <c r="AYT106" s="219"/>
      <c r="AYU106" s="219"/>
      <c r="AYV106" s="219"/>
      <c r="AYW106" s="219"/>
      <c r="AYX106" s="219"/>
      <c r="AYY106" s="219"/>
      <c r="AYZ106" s="219"/>
      <c r="AZA106" s="219"/>
      <c r="AZB106" s="219"/>
      <c r="AZC106" s="219"/>
      <c r="AZD106" s="219"/>
      <c r="AZE106" s="219"/>
      <c r="AZF106" s="219"/>
      <c r="AZG106" s="219"/>
      <c r="AZH106" s="219"/>
      <c r="AZI106" s="219"/>
      <c r="AZJ106" s="219"/>
      <c r="AZK106" s="219"/>
      <c r="AZL106" s="219"/>
      <c r="AZM106" s="219"/>
      <c r="AZN106" s="219"/>
      <c r="AZO106" s="219"/>
      <c r="AZP106" s="219"/>
      <c r="AZQ106" s="219"/>
      <c r="AZR106" s="219"/>
      <c r="AZS106" s="219"/>
      <c r="AZT106" s="219"/>
      <c r="AZU106" s="219"/>
      <c r="AZV106" s="219"/>
      <c r="AZW106" s="219"/>
      <c r="AZX106" s="219"/>
      <c r="AZY106" s="219"/>
      <c r="AZZ106" s="219"/>
      <c r="BAA106" s="219"/>
      <c r="BAB106" s="219"/>
      <c r="BAC106" s="219"/>
      <c r="BAD106" s="219"/>
      <c r="BAE106" s="219"/>
      <c r="BAF106" s="219"/>
      <c r="BAG106" s="219"/>
      <c r="BAH106" s="219"/>
      <c r="BAI106" s="219"/>
      <c r="BAJ106" s="219"/>
      <c r="BAK106" s="219"/>
      <c r="BAL106" s="219"/>
      <c r="BAM106" s="219"/>
      <c r="BAN106" s="219"/>
      <c r="BAO106" s="219"/>
      <c r="BAP106" s="219"/>
      <c r="BAQ106" s="219"/>
      <c r="BAR106" s="219"/>
      <c r="BAS106" s="219"/>
      <c r="BAT106" s="219"/>
      <c r="BAU106" s="219"/>
      <c r="BAV106" s="219"/>
      <c r="BAW106" s="219"/>
      <c r="BAX106" s="219"/>
      <c r="BAY106" s="219"/>
      <c r="BAZ106" s="219"/>
      <c r="BBA106" s="219"/>
      <c r="BBB106" s="219"/>
      <c r="BBC106" s="219"/>
      <c r="BBD106" s="219"/>
      <c r="BBE106" s="219"/>
      <c r="BBF106" s="219"/>
      <c r="BBG106" s="219"/>
      <c r="BBH106" s="219"/>
      <c r="BBI106" s="219"/>
      <c r="BBJ106" s="219"/>
      <c r="BBK106" s="219"/>
      <c r="BBL106" s="219"/>
      <c r="BBM106" s="219"/>
      <c r="BBN106" s="219"/>
      <c r="BBO106" s="219"/>
      <c r="BBP106" s="219"/>
      <c r="BBQ106" s="219"/>
      <c r="BBR106" s="219"/>
      <c r="BBS106" s="219"/>
      <c r="BBT106" s="219"/>
      <c r="BBU106" s="219"/>
      <c r="BBV106" s="219"/>
      <c r="BBW106" s="219"/>
      <c r="BBX106" s="219"/>
      <c r="BBY106" s="219"/>
      <c r="BBZ106" s="219"/>
      <c r="BCA106" s="219"/>
      <c r="BCB106" s="219"/>
      <c r="BCC106" s="219"/>
      <c r="BCD106" s="219"/>
      <c r="BCE106" s="219"/>
      <c r="BCF106" s="219"/>
      <c r="BCG106" s="219"/>
      <c r="BCH106" s="219"/>
      <c r="BCI106" s="219"/>
      <c r="BCJ106" s="219"/>
      <c r="BCK106" s="219"/>
      <c r="BCL106" s="219"/>
      <c r="BCM106" s="219"/>
      <c r="BCN106" s="219"/>
      <c r="BCO106" s="219"/>
      <c r="BCP106" s="219"/>
      <c r="BCQ106" s="219"/>
      <c r="BCR106" s="219"/>
      <c r="BCS106" s="219"/>
      <c r="BCT106" s="219"/>
      <c r="BCU106" s="219"/>
      <c r="BCV106" s="219"/>
      <c r="BCW106" s="219"/>
      <c r="BCX106" s="219"/>
      <c r="BCY106" s="219"/>
      <c r="BCZ106" s="219"/>
      <c r="BDA106" s="219"/>
      <c r="BDB106" s="219"/>
      <c r="BDC106" s="219"/>
      <c r="BDD106" s="219"/>
      <c r="BDE106" s="219"/>
      <c r="BDF106" s="219"/>
      <c r="BDG106" s="219"/>
      <c r="BDH106" s="219"/>
      <c r="BDI106" s="219"/>
      <c r="BDJ106" s="219"/>
      <c r="BDK106" s="219"/>
      <c r="BDL106" s="219"/>
      <c r="BDM106" s="219"/>
      <c r="BDN106" s="219"/>
      <c r="BDO106" s="219"/>
      <c r="BDP106" s="219"/>
      <c r="BDQ106" s="219"/>
      <c r="BDR106" s="219"/>
      <c r="BDS106" s="219"/>
      <c r="BDT106" s="219"/>
      <c r="BDU106" s="219"/>
      <c r="BDV106" s="219"/>
      <c r="BDW106" s="219"/>
      <c r="BDX106" s="219"/>
      <c r="BDY106" s="219"/>
      <c r="BDZ106" s="219"/>
      <c r="BEA106" s="219"/>
      <c r="BEB106" s="219"/>
      <c r="BEC106" s="219"/>
      <c r="BED106" s="219"/>
      <c r="BEE106" s="219"/>
      <c r="BEF106" s="219"/>
      <c r="BEG106" s="219"/>
      <c r="BEH106" s="219"/>
      <c r="BEI106" s="219"/>
      <c r="BEJ106" s="219"/>
      <c r="BEK106" s="219"/>
      <c r="BEL106" s="219"/>
      <c r="BEM106" s="219"/>
      <c r="BEN106" s="219"/>
      <c r="BEO106" s="219"/>
      <c r="BEP106" s="219"/>
      <c r="BEQ106" s="219"/>
      <c r="BER106" s="219"/>
      <c r="BES106" s="219"/>
      <c r="BET106" s="219"/>
      <c r="BEU106" s="219"/>
      <c r="BEV106" s="219"/>
      <c r="BEW106" s="219"/>
      <c r="BEX106" s="219"/>
      <c r="BEY106" s="219"/>
      <c r="BEZ106" s="219"/>
      <c r="BFA106" s="219"/>
      <c r="BFB106" s="219"/>
      <c r="BFC106" s="219"/>
      <c r="BFD106" s="219"/>
      <c r="BFE106" s="219"/>
      <c r="BFF106" s="219"/>
      <c r="BFG106" s="219"/>
      <c r="BFH106" s="219"/>
      <c r="BFI106" s="219"/>
      <c r="BFJ106" s="219"/>
      <c r="BFK106" s="219"/>
      <c r="BFL106" s="219"/>
      <c r="BFM106" s="219"/>
      <c r="BFN106" s="219"/>
      <c r="BFO106" s="219"/>
      <c r="BFP106" s="219"/>
      <c r="BFQ106" s="219"/>
      <c r="BFR106" s="219"/>
      <c r="BFS106" s="219"/>
      <c r="BFT106" s="219"/>
      <c r="BFU106" s="219"/>
      <c r="BFV106" s="219"/>
      <c r="BFW106" s="219"/>
      <c r="BFX106" s="219"/>
      <c r="BFY106" s="219"/>
      <c r="BFZ106" s="219"/>
      <c r="BGA106" s="219"/>
      <c r="BGB106" s="219"/>
      <c r="BGC106" s="219"/>
      <c r="BGD106" s="219"/>
      <c r="BGE106" s="219"/>
      <c r="BGF106" s="219"/>
      <c r="BGG106" s="219"/>
      <c r="BGH106" s="219"/>
      <c r="BGI106" s="219"/>
      <c r="BGJ106" s="219"/>
      <c r="BGK106" s="219"/>
      <c r="BGL106" s="219"/>
      <c r="BGM106" s="219"/>
      <c r="BGN106" s="219"/>
      <c r="BGO106" s="219"/>
      <c r="BGP106" s="219"/>
      <c r="BGQ106" s="219"/>
      <c r="BGR106" s="219"/>
      <c r="BGS106" s="219"/>
      <c r="BGT106" s="219"/>
      <c r="BGU106" s="219"/>
      <c r="BGV106" s="219"/>
      <c r="BGW106" s="219"/>
      <c r="BGX106" s="219"/>
      <c r="BGY106" s="219"/>
      <c r="BGZ106" s="219"/>
      <c r="BHA106" s="219"/>
      <c r="BHB106" s="219"/>
      <c r="BHC106" s="219"/>
      <c r="BHD106" s="219"/>
      <c r="BHE106" s="219"/>
      <c r="BHF106" s="219"/>
      <c r="BHG106" s="219"/>
      <c r="BHH106" s="219"/>
      <c r="BHI106" s="219"/>
      <c r="BHJ106" s="219"/>
      <c r="BHK106" s="219"/>
      <c r="BHL106" s="219"/>
      <c r="BHM106" s="219"/>
      <c r="BHN106" s="219"/>
      <c r="BHO106" s="219"/>
      <c r="BHP106" s="219"/>
      <c r="BHQ106" s="219"/>
      <c r="BHR106" s="219"/>
      <c r="BHS106" s="219"/>
      <c r="BHT106" s="219"/>
      <c r="BHU106" s="219"/>
      <c r="BHV106" s="219"/>
      <c r="BHW106" s="219"/>
      <c r="BHX106" s="219"/>
      <c r="BHY106" s="219"/>
      <c r="BHZ106" s="219"/>
      <c r="BIA106" s="219"/>
      <c r="BIB106" s="219"/>
      <c r="BIC106" s="219"/>
      <c r="BID106" s="219"/>
      <c r="BIE106" s="219"/>
      <c r="BIF106" s="219"/>
      <c r="BIG106" s="219"/>
      <c r="BIH106" s="219"/>
      <c r="BII106" s="219"/>
      <c r="BIJ106" s="219"/>
      <c r="BIK106" s="219"/>
      <c r="BIL106" s="219"/>
      <c r="BIM106" s="219"/>
      <c r="BIN106" s="219"/>
      <c r="BIO106" s="219"/>
      <c r="BIP106" s="219"/>
      <c r="BIQ106" s="219"/>
      <c r="BIR106" s="219"/>
      <c r="BIS106" s="219"/>
      <c r="BIT106" s="219"/>
      <c r="BIU106" s="219"/>
      <c r="BIV106" s="219"/>
      <c r="BIW106" s="219"/>
      <c r="BIX106" s="219"/>
      <c r="BIY106" s="219"/>
      <c r="BIZ106" s="219"/>
      <c r="BJA106" s="219"/>
      <c r="BJB106" s="219"/>
      <c r="BJC106" s="219"/>
      <c r="BJD106" s="219"/>
      <c r="BJE106" s="219"/>
      <c r="BJF106" s="219"/>
      <c r="BJG106" s="219"/>
      <c r="BJH106" s="219"/>
      <c r="BJI106" s="219"/>
      <c r="BJJ106" s="219"/>
      <c r="BJK106" s="219"/>
      <c r="BJL106" s="219"/>
      <c r="BJM106" s="219"/>
      <c r="BJN106" s="219"/>
      <c r="BJO106" s="219"/>
      <c r="BJP106" s="219"/>
      <c r="BJQ106" s="219"/>
      <c r="BJR106" s="219"/>
      <c r="BJS106" s="219"/>
      <c r="BJT106" s="219"/>
      <c r="BJU106" s="219"/>
      <c r="BJV106" s="219"/>
      <c r="BJW106" s="219"/>
      <c r="BJX106" s="219"/>
    </row>
    <row r="107" spans="1:1636" s="219" customFormat="1" ht="21" customHeight="1" x14ac:dyDescent="0.25">
      <c r="A107" s="245">
        <f t="shared" si="2"/>
        <v>79</v>
      </c>
      <c r="B107" s="296">
        <v>4969687</v>
      </c>
      <c r="C107" s="233" t="s">
        <v>364</v>
      </c>
      <c r="D107" s="232">
        <v>145</v>
      </c>
      <c r="E107" s="252" t="s">
        <v>11</v>
      </c>
      <c r="F107" s="244">
        <v>8800000</v>
      </c>
      <c r="G107" s="244">
        <v>8800000</v>
      </c>
      <c r="H107" s="244">
        <v>8800000</v>
      </c>
      <c r="I107" s="244">
        <v>8800000</v>
      </c>
      <c r="J107" s="244">
        <v>8800000</v>
      </c>
      <c r="K107" s="244">
        <v>8800000</v>
      </c>
      <c r="L107" s="244">
        <v>8800000</v>
      </c>
      <c r="M107" s="244">
        <v>8800000</v>
      </c>
      <c r="N107" s="244">
        <v>8800000</v>
      </c>
      <c r="O107" s="244">
        <f>8800000+5000000</f>
        <v>13800000</v>
      </c>
      <c r="P107" s="244">
        <f>8800000+7000000</f>
        <v>15800000</v>
      </c>
      <c r="Q107" s="244">
        <v>8800000</v>
      </c>
      <c r="R107" s="244">
        <f t="shared" si="4"/>
        <v>117600000</v>
      </c>
      <c r="S107" s="241" cm="1">
        <f t="array" ref="S107">SUM((F107:Q107)/12)</f>
        <v>9800000</v>
      </c>
      <c r="T107" s="256">
        <v>117600000</v>
      </c>
      <c r="U107" s="237"/>
    </row>
    <row r="108" spans="1:1636" s="219" customFormat="1" ht="20.25" customHeight="1" x14ac:dyDescent="0.25">
      <c r="A108" s="245">
        <f t="shared" si="2"/>
        <v>80</v>
      </c>
      <c r="B108" s="296">
        <v>3022546</v>
      </c>
      <c r="C108" s="233" t="s">
        <v>365</v>
      </c>
      <c r="D108" s="232">
        <v>144</v>
      </c>
      <c r="E108" s="252" t="s">
        <v>11</v>
      </c>
      <c r="F108" s="244">
        <v>2798309</v>
      </c>
      <c r="G108" s="244">
        <v>2798309</v>
      </c>
      <c r="H108" s="244">
        <v>2798309</v>
      </c>
      <c r="I108" s="244">
        <v>2798309</v>
      </c>
      <c r="J108" s="244">
        <v>2798309</v>
      </c>
      <c r="K108" s="244">
        <v>2798309</v>
      </c>
      <c r="L108" s="244">
        <v>2798309</v>
      </c>
      <c r="M108" s="244">
        <v>2798309</v>
      </c>
      <c r="N108" s="244">
        <v>2798309</v>
      </c>
      <c r="O108" s="244">
        <v>2798309</v>
      </c>
      <c r="P108" s="244">
        <v>2798309</v>
      </c>
      <c r="Q108" s="244">
        <v>2798309</v>
      </c>
      <c r="R108" s="244">
        <f t="shared" si="4"/>
        <v>33579708</v>
      </c>
      <c r="S108" s="241" cm="1">
        <f t="array" ref="S108">SUM((F108:Q108)/12)</f>
        <v>2798308.9999999995</v>
      </c>
      <c r="T108" s="256">
        <v>32164476</v>
      </c>
      <c r="U108" s="237"/>
    </row>
    <row r="109" spans="1:1636" s="219" customFormat="1" ht="17.25" customHeight="1" x14ac:dyDescent="0.25">
      <c r="A109" s="245">
        <f t="shared" si="2"/>
        <v>81</v>
      </c>
      <c r="B109" s="296">
        <v>1472388</v>
      </c>
      <c r="C109" s="233" t="s">
        <v>366</v>
      </c>
      <c r="D109" s="232">
        <v>144</v>
      </c>
      <c r="E109" s="252" t="s">
        <v>11</v>
      </c>
      <c r="F109" s="244">
        <v>2000000</v>
      </c>
      <c r="G109" s="244">
        <v>2000000</v>
      </c>
      <c r="H109" s="244">
        <v>2000000</v>
      </c>
      <c r="I109" s="244">
        <v>2000000</v>
      </c>
      <c r="J109" s="244">
        <v>2000000</v>
      </c>
      <c r="K109" s="244">
        <v>2000000</v>
      </c>
      <c r="L109" s="244">
        <v>2000000</v>
      </c>
      <c r="M109" s="244">
        <v>2000000</v>
      </c>
      <c r="N109" s="244">
        <v>2000000</v>
      </c>
      <c r="O109" s="244">
        <v>2000000</v>
      </c>
      <c r="P109" s="244">
        <v>2000000</v>
      </c>
      <c r="Q109" s="244">
        <v>2000000</v>
      </c>
      <c r="R109" s="244">
        <f t="shared" si="4"/>
        <v>24000000</v>
      </c>
      <c r="S109" s="241" cm="1">
        <f t="array" ref="S109">SUM((F109:Q109)/12)</f>
        <v>2000000.0000000002</v>
      </c>
      <c r="T109" s="256">
        <v>24000000</v>
      </c>
      <c r="U109" s="237"/>
    </row>
    <row r="110" spans="1:1636" s="219" customFormat="1" ht="19.5" customHeight="1" x14ac:dyDescent="0.25">
      <c r="A110" s="245">
        <f t="shared" si="2"/>
        <v>82</v>
      </c>
      <c r="B110" s="296">
        <v>1472656</v>
      </c>
      <c r="C110" s="269" t="s">
        <v>367</v>
      </c>
      <c r="D110" s="232">
        <v>144</v>
      </c>
      <c r="E110" s="252" t="s">
        <v>11</v>
      </c>
      <c r="F110" s="244">
        <v>1500000</v>
      </c>
      <c r="G110" s="244">
        <v>1500000</v>
      </c>
      <c r="H110" s="244">
        <v>1500000</v>
      </c>
      <c r="I110" s="244">
        <v>1500000</v>
      </c>
      <c r="J110" s="244">
        <v>1500000</v>
      </c>
      <c r="K110" s="244">
        <v>1500000</v>
      </c>
      <c r="L110" s="244">
        <v>1500000</v>
      </c>
      <c r="M110" s="244">
        <v>1500000</v>
      </c>
      <c r="N110" s="244">
        <v>1500000</v>
      </c>
      <c r="O110" s="244">
        <v>1500000</v>
      </c>
      <c r="P110" s="244">
        <v>1500000</v>
      </c>
      <c r="Q110" s="244">
        <v>1500000</v>
      </c>
      <c r="R110" s="244">
        <f t="shared" si="4"/>
        <v>18000000</v>
      </c>
      <c r="S110" s="241" cm="1">
        <f t="array" ref="S110">SUM((F110:Q110)/12)</f>
        <v>1500000</v>
      </c>
      <c r="T110" s="256">
        <v>18000000</v>
      </c>
      <c r="U110" s="237"/>
    </row>
    <row r="111" spans="1:1636" s="219" customFormat="1" ht="19.5" customHeight="1" x14ac:dyDescent="0.25">
      <c r="A111" s="245">
        <f t="shared" si="2"/>
        <v>83</v>
      </c>
      <c r="B111" s="296">
        <v>3943254</v>
      </c>
      <c r="C111" s="269" t="s">
        <v>368</v>
      </c>
      <c r="D111" s="232">
        <v>144</v>
      </c>
      <c r="E111" s="252" t="s">
        <v>11</v>
      </c>
      <c r="F111" s="244">
        <v>2798309</v>
      </c>
      <c r="G111" s="244">
        <v>2798309</v>
      </c>
      <c r="H111" s="244">
        <v>2798309</v>
      </c>
      <c r="I111" s="244">
        <v>2798309</v>
      </c>
      <c r="J111" s="244">
        <v>2798309</v>
      </c>
      <c r="K111" s="244">
        <v>2798309</v>
      </c>
      <c r="L111" s="244">
        <v>2798309</v>
      </c>
      <c r="M111" s="244">
        <v>2798309</v>
      </c>
      <c r="N111" s="244">
        <v>2798309</v>
      </c>
      <c r="O111" s="244">
        <v>2798309</v>
      </c>
      <c r="P111" s="244">
        <v>2798309</v>
      </c>
      <c r="Q111" s="244">
        <v>2798309</v>
      </c>
      <c r="R111" s="244">
        <f t="shared" si="4"/>
        <v>33579708</v>
      </c>
      <c r="S111" s="241" cm="1">
        <f t="array" ref="S111">SUM((F111:Q111)/12)</f>
        <v>2798308.9999999995</v>
      </c>
      <c r="T111" s="256">
        <f>+R111</f>
        <v>33579708</v>
      </c>
      <c r="U111" s="237"/>
    </row>
    <row r="112" spans="1:1636" s="219" customFormat="1" ht="18.75" customHeight="1" x14ac:dyDescent="0.25">
      <c r="A112" s="245">
        <f t="shared" si="2"/>
        <v>84</v>
      </c>
      <c r="B112" s="296">
        <v>5145067</v>
      </c>
      <c r="C112" s="269" t="s">
        <v>400</v>
      </c>
      <c r="D112" s="232">
        <v>144</v>
      </c>
      <c r="E112" s="252" t="s">
        <v>11</v>
      </c>
      <c r="F112" s="239">
        <v>2798309</v>
      </c>
      <c r="G112" s="239">
        <v>2798309</v>
      </c>
      <c r="H112" s="239">
        <v>2798309</v>
      </c>
      <c r="I112" s="239">
        <v>2798309</v>
      </c>
      <c r="J112" s="239">
        <v>2798309</v>
      </c>
      <c r="K112" s="239">
        <v>2798309</v>
      </c>
      <c r="L112" s="239">
        <v>2798309</v>
      </c>
      <c r="M112" s="239">
        <v>2798309</v>
      </c>
      <c r="N112" s="239">
        <v>2798309</v>
      </c>
      <c r="O112" s="239">
        <v>2798309</v>
      </c>
      <c r="P112" s="239">
        <v>2798309</v>
      </c>
      <c r="Q112" s="239">
        <v>2798309</v>
      </c>
      <c r="R112" s="239">
        <f t="shared" si="4"/>
        <v>33579708</v>
      </c>
      <c r="S112" s="241" cm="1">
        <f t="array" ref="S112">SUM((F112:Q112)/12)</f>
        <v>2798308.9999999995</v>
      </c>
      <c r="T112" s="256">
        <f>+R112</f>
        <v>33579708</v>
      </c>
      <c r="U112" s="237"/>
    </row>
    <row r="113" spans="1:21" s="219" customFormat="1" ht="21" customHeight="1" x14ac:dyDescent="0.25">
      <c r="A113" s="245">
        <f t="shared" si="2"/>
        <v>85</v>
      </c>
      <c r="B113" s="300">
        <v>1501676</v>
      </c>
      <c r="C113" s="233" t="s">
        <v>370</v>
      </c>
      <c r="D113" s="232">
        <v>144</v>
      </c>
      <c r="E113" s="252" t="s">
        <v>11</v>
      </c>
      <c r="F113" s="239">
        <v>2798309</v>
      </c>
      <c r="G113" s="239">
        <v>2798309</v>
      </c>
      <c r="H113" s="239">
        <v>2798309</v>
      </c>
      <c r="I113" s="239">
        <v>2798309</v>
      </c>
      <c r="J113" s="239">
        <v>2798309</v>
      </c>
      <c r="K113" s="239">
        <v>2798309</v>
      </c>
      <c r="L113" s="239">
        <v>2798309</v>
      </c>
      <c r="M113" s="239">
        <v>2798309</v>
      </c>
      <c r="N113" s="239">
        <v>2798309</v>
      </c>
      <c r="O113" s="239">
        <v>2798309</v>
      </c>
      <c r="P113" s="239">
        <v>2798309</v>
      </c>
      <c r="Q113" s="239">
        <v>2798309</v>
      </c>
      <c r="R113" s="239">
        <f t="shared" si="4"/>
        <v>33579708</v>
      </c>
      <c r="S113" s="241" cm="1">
        <f t="array" ref="S113">SUM((F113:Q113)/12)</f>
        <v>2798308.9999999995</v>
      </c>
      <c r="T113" s="256">
        <f>+R113</f>
        <v>33579708</v>
      </c>
      <c r="U113" s="237"/>
    </row>
    <row r="114" spans="1:21" s="219" customFormat="1" ht="21" customHeight="1" x14ac:dyDescent="0.25">
      <c r="A114" s="245">
        <f t="shared" ref="A114:A158" si="5">1+A113</f>
        <v>86</v>
      </c>
      <c r="B114" s="296">
        <v>5463105</v>
      </c>
      <c r="C114" s="233" t="s">
        <v>369</v>
      </c>
      <c r="D114" s="232">
        <v>144</v>
      </c>
      <c r="E114" s="252" t="s">
        <v>11</v>
      </c>
      <c r="F114" s="239">
        <v>3500000</v>
      </c>
      <c r="G114" s="239">
        <v>3500000</v>
      </c>
      <c r="H114" s="239">
        <v>3500000</v>
      </c>
      <c r="I114" s="239">
        <v>3500000</v>
      </c>
      <c r="J114" s="239">
        <v>3500000</v>
      </c>
      <c r="K114" s="239">
        <v>3500000</v>
      </c>
      <c r="L114" s="239">
        <v>3500000</v>
      </c>
      <c r="M114" s="239">
        <v>3500000</v>
      </c>
      <c r="N114" s="239">
        <v>3500000</v>
      </c>
      <c r="O114" s="239">
        <v>3500000</v>
      </c>
      <c r="P114" s="239">
        <v>3500000</v>
      </c>
      <c r="Q114" s="239">
        <v>3500000</v>
      </c>
      <c r="R114" s="239">
        <f t="shared" si="4"/>
        <v>42000000</v>
      </c>
      <c r="S114" s="241" cm="1">
        <f t="array" ref="S114">SUM((F114:Q114)/12)</f>
        <v>3499999.9999999995</v>
      </c>
      <c r="T114" s="256">
        <f>+R114</f>
        <v>42000000</v>
      </c>
      <c r="U114" s="237"/>
    </row>
    <row r="115" spans="1:21" s="219" customFormat="1" ht="19.5" customHeight="1" x14ac:dyDescent="0.25">
      <c r="A115" s="310">
        <f t="shared" si="5"/>
        <v>87</v>
      </c>
      <c r="B115" s="296">
        <v>4591361</v>
      </c>
      <c r="C115" s="233" t="s">
        <v>371</v>
      </c>
      <c r="D115" s="232">
        <v>144</v>
      </c>
      <c r="E115" s="252" t="s">
        <v>11</v>
      </c>
      <c r="F115" s="239">
        <v>6000000</v>
      </c>
      <c r="G115" s="239">
        <v>6000000</v>
      </c>
      <c r="H115" s="239">
        <v>6000000</v>
      </c>
      <c r="I115" s="239">
        <v>6000000</v>
      </c>
      <c r="J115" s="239">
        <v>6000000</v>
      </c>
      <c r="K115" s="239">
        <v>6000000</v>
      </c>
      <c r="L115" s="239">
        <v>6000000</v>
      </c>
      <c r="M115" s="239">
        <v>6000000</v>
      </c>
      <c r="N115" s="239">
        <v>6000000</v>
      </c>
      <c r="O115" s="239">
        <v>6000000</v>
      </c>
      <c r="P115" s="239">
        <v>6000000</v>
      </c>
      <c r="Q115" s="239">
        <v>6000000</v>
      </c>
      <c r="R115" s="239">
        <f t="shared" si="4"/>
        <v>72000000</v>
      </c>
      <c r="S115" s="241" cm="1">
        <f t="array" ref="S115">SUM((F115:Q115)/12)</f>
        <v>6000000</v>
      </c>
      <c r="T115" s="256">
        <f>+R115</f>
        <v>72000000</v>
      </c>
      <c r="U115" s="237"/>
    </row>
    <row r="116" spans="1:21" s="219" customFormat="1" ht="19.5" customHeight="1" x14ac:dyDescent="0.25">
      <c r="A116" s="311"/>
      <c r="B116" s="296"/>
      <c r="C116" s="233"/>
      <c r="D116" s="232">
        <v>232</v>
      </c>
      <c r="E116" s="252" t="s">
        <v>434</v>
      </c>
      <c r="F116" s="239"/>
      <c r="G116" s="239"/>
      <c r="H116" s="239"/>
      <c r="I116" s="239"/>
      <c r="J116" s="239">
        <v>1000000</v>
      </c>
      <c r="K116" s="239"/>
      <c r="L116" s="239"/>
      <c r="M116" s="239">
        <v>1600000</v>
      </c>
      <c r="N116" s="239">
        <v>700000</v>
      </c>
      <c r="O116" s="239"/>
      <c r="P116" s="239"/>
      <c r="Q116" s="239"/>
      <c r="R116" s="239">
        <f t="shared" si="4"/>
        <v>3300000</v>
      </c>
      <c r="S116" s="241"/>
      <c r="T116" s="256"/>
      <c r="U116" s="237"/>
    </row>
    <row r="117" spans="1:21" s="219" customFormat="1" ht="21" customHeight="1" x14ac:dyDescent="0.25">
      <c r="A117" s="310">
        <f>1+A115</f>
        <v>88</v>
      </c>
      <c r="B117" s="296">
        <v>4729339</v>
      </c>
      <c r="C117" s="233" t="s">
        <v>372</v>
      </c>
      <c r="D117" s="232">
        <v>111</v>
      </c>
      <c r="E117" s="252" t="s">
        <v>11</v>
      </c>
      <c r="F117" s="239">
        <v>3300000</v>
      </c>
      <c r="G117" s="239">
        <v>3300000</v>
      </c>
      <c r="H117" s="239">
        <v>3300000</v>
      </c>
      <c r="I117" s="239">
        <v>3300000</v>
      </c>
      <c r="J117" s="239">
        <v>3300000</v>
      </c>
      <c r="K117" s="239">
        <v>3300000</v>
      </c>
      <c r="L117" s="239">
        <v>3300000</v>
      </c>
      <c r="M117" s="239">
        <v>3300000</v>
      </c>
      <c r="N117" s="239">
        <v>3300000</v>
      </c>
      <c r="O117" s="239">
        <v>3300000</v>
      </c>
      <c r="P117" s="239">
        <v>3300000</v>
      </c>
      <c r="Q117" s="239">
        <v>3300000</v>
      </c>
      <c r="R117" s="239">
        <f t="shared" si="4"/>
        <v>39600000</v>
      </c>
      <c r="S117" s="241" cm="1">
        <f t="array" ref="S117">SUM((F117:Q117)/12)</f>
        <v>3300000</v>
      </c>
      <c r="T117" s="256">
        <f>+R117+R118</f>
        <v>48600000</v>
      </c>
      <c r="U117" s="237"/>
    </row>
    <row r="118" spans="1:21" s="219" customFormat="1" ht="21" customHeight="1" x14ac:dyDescent="0.25">
      <c r="A118" s="311"/>
      <c r="B118" s="304"/>
      <c r="C118" s="305"/>
      <c r="D118" s="232">
        <v>133</v>
      </c>
      <c r="E118" s="252" t="s">
        <v>402</v>
      </c>
      <c r="F118" s="239">
        <v>750000</v>
      </c>
      <c r="G118" s="239">
        <v>750000</v>
      </c>
      <c r="H118" s="239">
        <v>750000</v>
      </c>
      <c r="I118" s="239">
        <v>750000</v>
      </c>
      <c r="J118" s="239">
        <v>750000</v>
      </c>
      <c r="K118" s="239">
        <v>750000</v>
      </c>
      <c r="L118" s="239">
        <v>750000</v>
      </c>
      <c r="M118" s="239">
        <v>750000</v>
      </c>
      <c r="N118" s="239">
        <v>750000</v>
      </c>
      <c r="O118" s="239">
        <v>750000</v>
      </c>
      <c r="P118" s="239">
        <v>750000</v>
      </c>
      <c r="Q118" s="239">
        <v>750000</v>
      </c>
      <c r="R118" s="239">
        <f t="shared" si="4"/>
        <v>9000000</v>
      </c>
      <c r="S118" s="241" cm="1">
        <f t="array" ref="S118">SUM((F118:Q118)/12)</f>
        <v>750000</v>
      </c>
      <c r="T118" s="242"/>
      <c r="U118" s="237"/>
    </row>
    <row r="119" spans="1:21" s="219" customFormat="1" ht="21.75" customHeight="1" x14ac:dyDescent="0.25">
      <c r="A119" s="310">
        <f>1+A117</f>
        <v>89</v>
      </c>
      <c r="B119" s="340">
        <v>6843513</v>
      </c>
      <c r="C119" s="344" t="s">
        <v>373</v>
      </c>
      <c r="D119" s="232">
        <v>144</v>
      </c>
      <c r="E119" s="252" t="s">
        <v>11</v>
      </c>
      <c r="F119" s="239">
        <v>3500000</v>
      </c>
      <c r="G119" s="239">
        <v>3500000</v>
      </c>
      <c r="H119" s="239">
        <v>3500000</v>
      </c>
      <c r="I119" s="239">
        <v>3500000</v>
      </c>
      <c r="J119" s="239">
        <v>3500000</v>
      </c>
      <c r="K119" s="239">
        <v>3500000</v>
      </c>
      <c r="L119" s="239">
        <v>3500000</v>
      </c>
      <c r="M119" s="239">
        <v>3500000</v>
      </c>
      <c r="N119" s="239">
        <v>3500000</v>
      </c>
      <c r="O119" s="239">
        <v>3500000</v>
      </c>
      <c r="P119" s="239">
        <v>3500000</v>
      </c>
      <c r="Q119" s="239">
        <v>3500000</v>
      </c>
      <c r="R119" s="239">
        <f t="shared" si="4"/>
        <v>42000000</v>
      </c>
      <c r="S119" s="241" cm="1">
        <f t="array" ref="S119">SUM((F119:Q119)/12)</f>
        <v>3499999.9999999995</v>
      </c>
      <c r="T119" s="242">
        <f>+R119</f>
        <v>42000000</v>
      </c>
      <c r="U119" s="237"/>
    </row>
    <row r="120" spans="1:21" s="219" customFormat="1" ht="21.75" customHeight="1" x14ac:dyDescent="0.25">
      <c r="A120" s="311"/>
      <c r="B120" s="341"/>
      <c r="C120" s="345"/>
      <c r="D120" s="232">
        <v>232</v>
      </c>
      <c r="E120" s="252" t="s">
        <v>434</v>
      </c>
      <c r="F120" s="239"/>
      <c r="G120" s="239"/>
      <c r="H120" s="239"/>
      <c r="I120" s="239"/>
      <c r="J120" s="239"/>
      <c r="K120" s="239"/>
      <c r="L120" s="239"/>
      <c r="M120" s="239"/>
      <c r="N120" s="239"/>
      <c r="O120" s="239"/>
      <c r="P120" s="239">
        <v>0</v>
      </c>
      <c r="Q120" s="239"/>
      <c r="R120" s="239">
        <f t="shared" si="4"/>
        <v>0</v>
      </c>
      <c r="S120" s="234">
        <v>0</v>
      </c>
      <c r="T120" s="243"/>
      <c r="U120" s="237"/>
    </row>
    <row r="121" spans="1:21" s="219" customFormat="1" ht="24" customHeight="1" x14ac:dyDescent="0.25">
      <c r="A121" s="245">
        <f>1+A119</f>
        <v>90</v>
      </c>
      <c r="B121" s="296">
        <v>4133307</v>
      </c>
      <c r="C121" s="233" t="s">
        <v>374</v>
      </c>
      <c r="D121" s="232">
        <v>144</v>
      </c>
      <c r="E121" s="252" t="s">
        <v>11</v>
      </c>
      <c r="F121" s="239">
        <v>8000000</v>
      </c>
      <c r="G121" s="239">
        <v>8000000</v>
      </c>
      <c r="H121" s="239">
        <v>8000000</v>
      </c>
      <c r="I121" s="239">
        <v>8000000</v>
      </c>
      <c r="J121" s="239">
        <v>8000000</v>
      </c>
      <c r="K121" s="239">
        <v>8000000</v>
      </c>
      <c r="L121" s="239">
        <v>8000000</v>
      </c>
      <c r="M121" s="239">
        <v>8000000</v>
      </c>
      <c r="N121" s="239">
        <v>8000000</v>
      </c>
      <c r="O121" s="239">
        <v>8000000</v>
      </c>
      <c r="P121" s="239">
        <v>8000000</v>
      </c>
      <c r="Q121" s="239">
        <v>8000000</v>
      </c>
      <c r="R121" s="239">
        <f t="shared" si="4"/>
        <v>96000000</v>
      </c>
      <c r="S121" s="241" cm="1">
        <f t="array" ref="S121">SUM((F121:Q121)/12)</f>
        <v>8000000.0000000009</v>
      </c>
      <c r="T121" s="243">
        <f>+R121</f>
        <v>96000000</v>
      </c>
      <c r="U121" s="237"/>
    </row>
    <row r="122" spans="1:21" s="219" customFormat="1" ht="21" customHeight="1" x14ac:dyDescent="0.25">
      <c r="A122" s="310">
        <f t="shared" si="5"/>
        <v>91</v>
      </c>
      <c r="B122" s="296">
        <v>5655245</v>
      </c>
      <c r="C122" s="233" t="s">
        <v>382</v>
      </c>
      <c r="D122" s="232">
        <v>144</v>
      </c>
      <c r="E122" s="252" t="s">
        <v>11</v>
      </c>
      <c r="F122" s="256">
        <v>5000000</v>
      </c>
      <c r="G122" s="256">
        <v>5000000</v>
      </c>
      <c r="H122" s="256">
        <v>5000000</v>
      </c>
      <c r="I122" s="256">
        <v>5000000</v>
      </c>
      <c r="J122" s="256">
        <v>5000000</v>
      </c>
      <c r="K122" s="256">
        <v>5000000</v>
      </c>
      <c r="L122" s="256">
        <v>5000000</v>
      </c>
      <c r="M122" s="256">
        <v>5000000</v>
      </c>
      <c r="N122" s="256">
        <v>5000000</v>
      </c>
      <c r="O122" s="256">
        <v>5000000</v>
      </c>
      <c r="P122" s="256">
        <v>5000000</v>
      </c>
      <c r="Q122" s="256">
        <v>5000000</v>
      </c>
      <c r="R122" s="256">
        <f t="shared" si="4"/>
        <v>60000000</v>
      </c>
      <c r="S122" s="241" cm="1">
        <f t="array" ref="S122">SUM((F122:Q122)/12)</f>
        <v>5000000</v>
      </c>
      <c r="T122" s="256">
        <f>+R122</f>
        <v>60000000</v>
      </c>
      <c r="U122" s="237"/>
    </row>
    <row r="123" spans="1:21" s="219" customFormat="1" ht="21" customHeight="1" x14ac:dyDescent="0.25">
      <c r="A123" s="311"/>
      <c r="B123" s="296"/>
      <c r="C123" s="233"/>
      <c r="D123" s="232">
        <v>232</v>
      </c>
      <c r="E123" s="252" t="s">
        <v>434</v>
      </c>
      <c r="F123" s="256"/>
      <c r="G123" s="256"/>
      <c r="H123" s="256"/>
      <c r="I123" s="256"/>
      <c r="J123" s="256"/>
      <c r="K123" s="256"/>
      <c r="L123" s="256">
        <v>2500000</v>
      </c>
      <c r="M123" s="256">
        <v>2500000</v>
      </c>
      <c r="N123" s="256"/>
      <c r="O123" s="256"/>
      <c r="P123" s="256"/>
      <c r="Q123" s="256"/>
      <c r="R123" s="256">
        <f t="shared" si="4"/>
        <v>5000000</v>
      </c>
      <c r="S123" s="241"/>
      <c r="T123" s="256"/>
      <c r="U123" s="237"/>
    </row>
    <row r="124" spans="1:21" s="219" customFormat="1" ht="28.5" customHeight="1" x14ac:dyDescent="0.25">
      <c r="A124" s="310">
        <f>1+A122</f>
        <v>92</v>
      </c>
      <c r="B124" s="296">
        <v>6887130</v>
      </c>
      <c r="C124" s="233" t="s">
        <v>383</v>
      </c>
      <c r="D124" s="232">
        <v>111</v>
      </c>
      <c r="E124" s="252" t="s">
        <v>11</v>
      </c>
      <c r="F124" s="244">
        <v>5000000</v>
      </c>
      <c r="G124" s="244">
        <v>5000000</v>
      </c>
      <c r="H124" s="244">
        <v>5000000</v>
      </c>
      <c r="I124" s="244">
        <v>5000000</v>
      </c>
      <c r="J124" s="244">
        <v>5000000</v>
      </c>
      <c r="K124" s="244">
        <v>5000000</v>
      </c>
      <c r="L124" s="244">
        <v>5000000</v>
      </c>
      <c r="M124" s="244">
        <v>5000000</v>
      </c>
      <c r="N124" s="244">
        <v>5000000</v>
      </c>
      <c r="O124" s="244">
        <v>5000000</v>
      </c>
      <c r="P124" s="244">
        <v>5000000</v>
      </c>
      <c r="Q124" s="244">
        <v>5000000</v>
      </c>
      <c r="R124" s="244">
        <f t="shared" si="4"/>
        <v>60000000</v>
      </c>
      <c r="S124" s="241" cm="1">
        <f t="array" ref="S124">SUM((F124:Q124)/12)</f>
        <v>5000000</v>
      </c>
      <c r="T124" s="256">
        <f>+R124+S125</f>
        <v>60850000</v>
      </c>
      <c r="U124" s="237"/>
    </row>
    <row r="125" spans="1:21" s="219" customFormat="1" ht="28.5" customHeight="1" x14ac:dyDescent="0.25">
      <c r="A125" s="311"/>
      <c r="B125" s="296"/>
      <c r="C125" s="233"/>
      <c r="D125" s="232">
        <v>133</v>
      </c>
      <c r="E125" s="252" t="s">
        <v>402</v>
      </c>
      <c r="F125" s="244">
        <v>850000</v>
      </c>
      <c r="G125" s="244">
        <v>850000</v>
      </c>
      <c r="H125" s="244">
        <v>850000</v>
      </c>
      <c r="I125" s="244">
        <v>850000</v>
      </c>
      <c r="J125" s="244">
        <v>850000</v>
      </c>
      <c r="K125" s="244">
        <v>850000</v>
      </c>
      <c r="L125" s="244">
        <v>850000</v>
      </c>
      <c r="M125" s="244">
        <v>850000</v>
      </c>
      <c r="N125" s="244">
        <v>850000</v>
      </c>
      <c r="O125" s="244">
        <v>850000</v>
      </c>
      <c r="P125" s="244">
        <v>850000</v>
      </c>
      <c r="Q125" s="244">
        <v>850000</v>
      </c>
      <c r="R125" s="244">
        <f t="shared" si="4"/>
        <v>10200000</v>
      </c>
      <c r="S125" s="241" cm="1">
        <f t="array" ref="S125">SUM((F125:Q125)/12)</f>
        <v>850000.00000000012</v>
      </c>
      <c r="T125" s="256"/>
      <c r="U125" s="237"/>
    </row>
    <row r="126" spans="1:21" s="219" customFormat="1" ht="21" customHeight="1" x14ac:dyDescent="0.25">
      <c r="A126" s="245">
        <f>1+A124</f>
        <v>93</v>
      </c>
      <c r="B126" s="301">
        <v>3531587</v>
      </c>
      <c r="C126" s="233" t="s">
        <v>384</v>
      </c>
      <c r="D126" s="232">
        <v>145</v>
      </c>
      <c r="E126" s="233" t="s">
        <v>11</v>
      </c>
      <c r="F126" s="270">
        <v>8800000</v>
      </c>
      <c r="G126" s="270">
        <v>8800000</v>
      </c>
      <c r="H126" s="270">
        <v>8800000</v>
      </c>
      <c r="I126" s="270">
        <v>8800000</v>
      </c>
      <c r="J126" s="270">
        <v>8800000</v>
      </c>
      <c r="K126" s="270">
        <v>8800000</v>
      </c>
      <c r="L126" s="270">
        <v>8800000</v>
      </c>
      <c r="M126" s="270">
        <v>8800000</v>
      </c>
      <c r="N126" s="270">
        <v>8800000</v>
      </c>
      <c r="O126" s="270">
        <v>8800000</v>
      </c>
      <c r="P126" s="270">
        <v>8800000</v>
      </c>
      <c r="Q126" s="270">
        <v>8800000</v>
      </c>
      <c r="R126" s="270">
        <f t="shared" si="4"/>
        <v>105600000</v>
      </c>
      <c r="S126" s="241" cm="1">
        <f t="array" ref="S126">SUM((F126:Q126)/12)</f>
        <v>8799999.9999999981</v>
      </c>
      <c r="T126" s="256">
        <f>+R126</f>
        <v>105600000</v>
      </c>
      <c r="U126" s="237"/>
    </row>
    <row r="127" spans="1:21" s="219" customFormat="1" ht="28.5" customHeight="1" x14ac:dyDescent="0.25">
      <c r="A127" s="245">
        <f t="shared" si="5"/>
        <v>94</v>
      </c>
      <c r="B127" s="296">
        <v>4353235</v>
      </c>
      <c r="C127" s="233" t="s">
        <v>385</v>
      </c>
      <c r="D127" s="232">
        <v>144</v>
      </c>
      <c r="E127" s="233" t="s">
        <v>11</v>
      </c>
      <c r="F127" s="244">
        <v>8000000</v>
      </c>
      <c r="G127" s="244">
        <v>8000000</v>
      </c>
      <c r="H127" s="244">
        <v>8000000</v>
      </c>
      <c r="I127" s="244">
        <v>8000000</v>
      </c>
      <c r="J127" s="244">
        <v>8000000</v>
      </c>
      <c r="K127" s="244">
        <v>8000000</v>
      </c>
      <c r="L127" s="244">
        <v>8000000</v>
      </c>
      <c r="M127" s="244">
        <v>8000000</v>
      </c>
      <c r="N127" s="244">
        <v>8000000</v>
      </c>
      <c r="O127" s="244">
        <v>8000000</v>
      </c>
      <c r="P127" s="244">
        <v>8000000</v>
      </c>
      <c r="Q127" s="244">
        <v>8000000</v>
      </c>
      <c r="R127" s="244">
        <f t="shared" si="4"/>
        <v>96000000</v>
      </c>
      <c r="S127" s="241" cm="1">
        <f t="array" ref="S127">SUM((F127:Q127)/12)</f>
        <v>8000000.0000000009</v>
      </c>
      <c r="T127" s="256">
        <f>+R127</f>
        <v>96000000</v>
      </c>
      <c r="U127" s="237"/>
    </row>
    <row r="128" spans="1:21" s="219" customFormat="1" ht="23.25" customHeight="1" x14ac:dyDescent="0.25">
      <c r="A128" s="310">
        <f t="shared" si="5"/>
        <v>95</v>
      </c>
      <c r="B128" s="340">
        <v>2250340</v>
      </c>
      <c r="C128" s="342" t="s">
        <v>386</v>
      </c>
      <c r="D128" s="232">
        <v>111</v>
      </c>
      <c r="E128" s="233" t="s">
        <v>11</v>
      </c>
      <c r="F128" s="244">
        <v>7000000</v>
      </c>
      <c r="G128" s="244">
        <v>7000000</v>
      </c>
      <c r="H128" s="244">
        <v>7000000</v>
      </c>
      <c r="I128" s="244">
        <v>7000000</v>
      </c>
      <c r="J128" s="244">
        <v>7000000</v>
      </c>
      <c r="K128" s="244">
        <v>7000000</v>
      </c>
      <c r="L128" s="244">
        <v>7000000</v>
      </c>
      <c r="M128" s="244">
        <v>7000000</v>
      </c>
      <c r="N128" s="244">
        <v>7000000</v>
      </c>
      <c r="O128" s="244">
        <v>7000000</v>
      </c>
      <c r="P128" s="244">
        <v>7000000</v>
      </c>
      <c r="Q128" s="244">
        <v>7000000</v>
      </c>
      <c r="R128" s="244">
        <f t="shared" si="4"/>
        <v>84000000</v>
      </c>
      <c r="S128" s="241" cm="1">
        <f t="array" ref="S128">SUM((F128:Q128)/12)</f>
        <v>6999999.9999999991</v>
      </c>
      <c r="T128" s="242">
        <f>+R128+R129</f>
        <v>102600000</v>
      </c>
      <c r="U128" s="237"/>
    </row>
    <row r="129" spans="1:1636" s="219" customFormat="1" ht="23.25" customHeight="1" x14ac:dyDescent="0.25">
      <c r="A129" s="318"/>
      <c r="B129" s="349"/>
      <c r="C129" s="350"/>
      <c r="D129" s="232">
        <v>133</v>
      </c>
      <c r="E129" s="252" t="s">
        <v>402</v>
      </c>
      <c r="F129" s="244">
        <v>1550000</v>
      </c>
      <c r="G129" s="244">
        <v>1550000</v>
      </c>
      <c r="H129" s="244">
        <v>1550000</v>
      </c>
      <c r="I129" s="244">
        <v>1550000</v>
      </c>
      <c r="J129" s="244">
        <v>1550000</v>
      </c>
      <c r="K129" s="244">
        <v>1550000</v>
      </c>
      <c r="L129" s="244">
        <v>1550000</v>
      </c>
      <c r="M129" s="244">
        <v>1550000</v>
      </c>
      <c r="N129" s="244">
        <v>1550000</v>
      </c>
      <c r="O129" s="244">
        <v>1550000</v>
      </c>
      <c r="P129" s="244">
        <v>1550000</v>
      </c>
      <c r="Q129" s="244">
        <v>1550000</v>
      </c>
      <c r="R129" s="244">
        <f t="shared" si="4"/>
        <v>18600000</v>
      </c>
      <c r="S129" s="241" cm="1">
        <f t="array" ref="S129">SUM((F129:Q129)/12)</f>
        <v>1550000.0000000002</v>
      </c>
      <c r="T129" s="351"/>
      <c r="U129" s="237"/>
    </row>
    <row r="130" spans="1:1636" s="219" customFormat="1" ht="23.25" customHeight="1" x14ac:dyDescent="0.25">
      <c r="A130" s="311"/>
      <c r="B130" s="341"/>
      <c r="C130" s="343"/>
      <c r="D130" s="232">
        <v>232</v>
      </c>
      <c r="E130" s="233" t="s">
        <v>434</v>
      </c>
      <c r="F130" s="244">
        <v>3500000</v>
      </c>
      <c r="G130" s="244">
        <v>1500000</v>
      </c>
      <c r="H130" s="244">
        <v>1000000</v>
      </c>
      <c r="I130" s="244">
        <v>1500000</v>
      </c>
      <c r="J130" s="244"/>
      <c r="K130" s="244"/>
      <c r="L130" s="244">
        <v>1000000</v>
      </c>
      <c r="M130" s="244">
        <v>1000000</v>
      </c>
      <c r="N130" s="244">
        <v>1000000</v>
      </c>
      <c r="O130" s="244">
        <v>3500000</v>
      </c>
      <c r="P130" s="244">
        <v>3000000</v>
      </c>
      <c r="Q130" s="244">
        <v>1500000</v>
      </c>
      <c r="R130" s="244">
        <f t="shared" si="4"/>
        <v>18500000</v>
      </c>
      <c r="S130" s="234">
        <v>0</v>
      </c>
      <c r="T130" s="261"/>
      <c r="U130" s="237"/>
      <c r="V130" s="224"/>
    </row>
    <row r="131" spans="1:1636" s="219" customFormat="1" ht="25.5" customHeight="1" x14ac:dyDescent="0.25">
      <c r="A131" s="245">
        <f>1+A128</f>
        <v>96</v>
      </c>
      <c r="B131" s="296">
        <v>6254260</v>
      </c>
      <c r="C131" s="233" t="s">
        <v>387</v>
      </c>
      <c r="D131" s="232">
        <v>144</v>
      </c>
      <c r="E131" s="233" t="s">
        <v>11</v>
      </c>
      <c r="F131" s="244">
        <v>0</v>
      </c>
      <c r="G131" s="244">
        <v>2253333</v>
      </c>
      <c r="H131" s="244">
        <v>2500000</v>
      </c>
      <c r="I131" s="244">
        <v>2500000</v>
      </c>
      <c r="J131" s="244">
        <v>2500000</v>
      </c>
      <c r="K131" s="244">
        <v>2500000</v>
      </c>
      <c r="L131" s="244">
        <v>2500000</v>
      </c>
      <c r="M131" s="244">
        <v>2500000</v>
      </c>
      <c r="N131" s="244">
        <v>2500000</v>
      </c>
      <c r="O131" s="244">
        <v>2500000</v>
      </c>
      <c r="P131" s="244">
        <v>2500000</v>
      </c>
      <c r="Q131" s="244">
        <v>2500000</v>
      </c>
      <c r="R131" s="244">
        <f t="shared" si="4"/>
        <v>27253333</v>
      </c>
      <c r="S131" s="234" cm="1">
        <f t="array" ref="S131">SUM((F131:Q131)/12)</f>
        <v>2271111.083333333</v>
      </c>
      <c r="T131" s="261">
        <f>+R131</f>
        <v>27253333</v>
      </c>
      <c r="U131" s="237"/>
    </row>
    <row r="132" spans="1:1636" s="219" customFormat="1" ht="22.5" customHeight="1" x14ac:dyDescent="0.25">
      <c r="A132" s="245">
        <f t="shared" si="5"/>
        <v>97</v>
      </c>
      <c r="B132" s="296">
        <v>6055737</v>
      </c>
      <c r="C132" s="233" t="s">
        <v>388</v>
      </c>
      <c r="D132" s="232">
        <v>144</v>
      </c>
      <c r="E132" s="233" t="s">
        <v>11</v>
      </c>
      <c r="F132" s="244">
        <v>2798309</v>
      </c>
      <c r="G132" s="244">
        <v>2798309</v>
      </c>
      <c r="H132" s="244">
        <v>2798309</v>
      </c>
      <c r="I132" s="244">
        <v>2798309</v>
      </c>
      <c r="J132" s="244">
        <v>2798309</v>
      </c>
      <c r="K132" s="244">
        <v>2798309</v>
      </c>
      <c r="L132" s="244">
        <v>2798309</v>
      </c>
      <c r="M132" s="244">
        <v>2798309</v>
      </c>
      <c r="N132" s="244">
        <v>2798309</v>
      </c>
      <c r="O132" s="244">
        <v>2798309</v>
      </c>
      <c r="P132" s="244">
        <v>2798309</v>
      </c>
      <c r="Q132" s="244">
        <v>2798309</v>
      </c>
      <c r="R132" s="244">
        <f t="shared" si="4"/>
        <v>33579708</v>
      </c>
      <c r="S132" s="241" cm="1">
        <f t="array" ref="S132">SUM((F132:Q132)/12)</f>
        <v>2798308.9999999995</v>
      </c>
      <c r="T132" s="244">
        <f>+R132</f>
        <v>33579708</v>
      </c>
      <c r="U132" s="237"/>
    </row>
    <row r="133" spans="1:1636" s="219" customFormat="1" ht="25.5" customHeight="1" x14ac:dyDescent="0.25">
      <c r="A133" s="245">
        <f t="shared" si="5"/>
        <v>98</v>
      </c>
      <c r="B133" s="296">
        <v>5992113</v>
      </c>
      <c r="C133" s="233" t="s">
        <v>389</v>
      </c>
      <c r="D133" s="232">
        <v>144</v>
      </c>
      <c r="E133" s="233" t="s">
        <v>11</v>
      </c>
      <c r="F133" s="244">
        <v>8000000</v>
      </c>
      <c r="G133" s="244">
        <v>8000000</v>
      </c>
      <c r="H133" s="244">
        <v>8000000</v>
      </c>
      <c r="I133" s="244">
        <v>8000000</v>
      </c>
      <c r="J133" s="244">
        <v>8000000</v>
      </c>
      <c r="K133" s="244">
        <v>8000000</v>
      </c>
      <c r="L133" s="244">
        <v>8000000</v>
      </c>
      <c r="M133" s="244">
        <v>8000000</v>
      </c>
      <c r="N133" s="244">
        <v>8000000</v>
      </c>
      <c r="O133" s="244">
        <v>8000000</v>
      </c>
      <c r="P133" s="244">
        <v>8000000</v>
      </c>
      <c r="Q133" s="244">
        <v>8000000</v>
      </c>
      <c r="R133" s="244">
        <f t="shared" si="4"/>
        <v>96000000</v>
      </c>
      <c r="S133" s="241" cm="1">
        <f t="array" ref="S133">SUM((F133:Q133)/12)</f>
        <v>8000000.0000000009</v>
      </c>
      <c r="T133" s="256">
        <v>96000000</v>
      </c>
      <c r="U133" s="237"/>
    </row>
    <row r="134" spans="1:1636" s="219" customFormat="1" ht="27" customHeight="1" x14ac:dyDescent="0.25">
      <c r="A134" s="310">
        <f t="shared" si="5"/>
        <v>99</v>
      </c>
      <c r="B134" s="296">
        <v>4991374</v>
      </c>
      <c r="C134" s="233" t="s">
        <v>390</v>
      </c>
      <c r="D134" s="232">
        <v>112</v>
      </c>
      <c r="E134" s="233" t="s">
        <v>445</v>
      </c>
      <c r="F134" s="252">
        <v>2500000</v>
      </c>
      <c r="G134" s="352">
        <v>13000000</v>
      </c>
      <c r="H134" s="352">
        <v>13000000</v>
      </c>
      <c r="I134" s="352">
        <v>13000000</v>
      </c>
      <c r="J134" s="352">
        <v>13000000</v>
      </c>
      <c r="K134" s="352">
        <v>13000000</v>
      </c>
      <c r="L134" s="352">
        <v>13000000</v>
      </c>
      <c r="M134" s="352">
        <v>13000000</v>
      </c>
      <c r="N134" s="352">
        <v>13000000</v>
      </c>
      <c r="O134" s="352">
        <v>13000000</v>
      </c>
      <c r="P134" s="352">
        <v>13000000</v>
      </c>
      <c r="Q134" s="352">
        <v>13000000</v>
      </c>
      <c r="R134" s="244">
        <f t="shared" si="4"/>
        <v>145500000</v>
      </c>
      <c r="S134" s="241">
        <f>+R134/12</f>
        <v>12125000</v>
      </c>
      <c r="T134" s="256">
        <f>+R134+R135</f>
        <v>167500000</v>
      </c>
      <c r="U134" s="237"/>
    </row>
    <row r="135" spans="1:1636" s="219" customFormat="1" ht="27" customHeight="1" x14ac:dyDescent="0.25">
      <c r="A135" s="311"/>
      <c r="B135" s="296"/>
      <c r="C135" s="233"/>
      <c r="D135" s="232">
        <v>113</v>
      </c>
      <c r="E135" s="233" t="s">
        <v>12</v>
      </c>
      <c r="F135" s="244">
        <v>0</v>
      </c>
      <c r="G135" s="352">
        <v>2000000</v>
      </c>
      <c r="H135" s="352">
        <v>2000000</v>
      </c>
      <c r="I135" s="352">
        <v>2000000</v>
      </c>
      <c r="J135" s="352">
        <v>2000000</v>
      </c>
      <c r="K135" s="352">
        <v>2000000</v>
      </c>
      <c r="L135" s="352">
        <v>2000000</v>
      </c>
      <c r="M135" s="352">
        <v>2000000</v>
      </c>
      <c r="N135" s="352">
        <v>2000000</v>
      </c>
      <c r="O135" s="352">
        <v>2000000</v>
      </c>
      <c r="P135" s="352">
        <v>2000000</v>
      </c>
      <c r="Q135" s="352">
        <v>2000000</v>
      </c>
      <c r="R135" s="244">
        <f t="shared" si="4"/>
        <v>22000000</v>
      </c>
      <c r="S135" s="241">
        <f>+R135/12</f>
        <v>1833333.3333333333</v>
      </c>
      <c r="T135" s="256"/>
      <c r="U135" s="237"/>
    </row>
    <row r="136" spans="1:1636" s="219" customFormat="1" ht="27" customHeight="1" x14ac:dyDescent="0.25">
      <c r="A136" s="245">
        <f>1+A134</f>
        <v>100</v>
      </c>
      <c r="B136" s="296">
        <v>4910774</v>
      </c>
      <c r="C136" s="233" t="s">
        <v>391</v>
      </c>
      <c r="D136" s="232">
        <v>144</v>
      </c>
      <c r="E136" s="233" t="s">
        <v>11</v>
      </c>
      <c r="F136" s="244">
        <v>0</v>
      </c>
      <c r="G136" s="244">
        <v>7500000</v>
      </c>
      <c r="H136" s="244">
        <v>0</v>
      </c>
      <c r="I136" s="244">
        <v>2500000</v>
      </c>
      <c r="J136" s="244">
        <v>2500000</v>
      </c>
      <c r="K136" s="244">
        <v>2500000</v>
      </c>
      <c r="L136" s="244">
        <v>2500000</v>
      </c>
      <c r="M136" s="244">
        <v>2500000</v>
      </c>
      <c r="N136" s="244">
        <v>2500000</v>
      </c>
      <c r="O136" s="244">
        <v>2500000</v>
      </c>
      <c r="P136" s="244">
        <v>2500000</v>
      </c>
      <c r="Q136" s="244">
        <v>2500000</v>
      </c>
      <c r="R136" s="244">
        <f t="shared" si="4"/>
        <v>30000000</v>
      </c>
      <c r="S136" s="241" cm="1">
        <f t="array" ref="S136">SUM((F136:Q136)/12)</f>
        <v>2500000</v>
      </c>
      <c r="T136" s="256">
        <v>225000000</v>
      </c>
      <c r="U136" s="237"/>
    </row>
    <row r="137" spans="1:1636" s="219" customFormat="1" ht="30" customHeight="1" x14ac:dyDescent="0.25">
      <c r="A137" s="245">
        <f t="shared" si="5"/>
        <v>101</v>
      </c>
      <c r="B137" s="296">
        <v>2899676</v>
      </c>
      <c r="C137" s="271" t="s">
        <v>392</v>
      </c>
      <c r="D137" s="232">
        <v>144</v>
      </c>
      <c r="E137" s="233" t="s">
        <v>11</v>
      </c>
      <c r="F137" s="244">
        <v>3500000</v>
      </c>
      <c r="G137" s="244">
        <v>3500000</v>
      </c>
      <c r="H137" s="244">
        <v>3500000</v>
      </c>
      <c r="I137" s="244">
        <v>3500000</v>
      </c>
      <c r="J137" s="244">
        <v>3500000</v>
      </c>
      <c r="K137" s="244">
        <v>3500000</v>
      </c>
      <c r="L137" s="244">
        <v>3500000</v>
      </c>
      <c r="M137" s="244">
        <v>3500000</v>
      </c>
      <c r="N137" s="244">
        <v>3500000</v>
      </c>
      <c r="O137" s="244">
        <v>3500000</v>
      </c>
      <c r="P137" s="244">
        <v>3500000</v>
      </c>
      <c r="Q137" s="244">
        <v>3500000</v>
      </c>
      <c r="R137" s="244">
        <f t="shared" si="4"/>
        <v>42000000</v>
      </c>
      <c r="S137" s="241" cm="1">
        <f t="array" ref="S137">SUM((F137:Q137)/12)</f>
        <v>3499999.9999999995</v>
      </c>
      <c r="T137" s="272">
        <f>+R137</f>
        <v>42000000</v>
      </c>
      <c r="U137" s="273"/>
      <c r="V137" s="225"/>
      <c r="W137" s="225"/>
      <c r="X137" s="225"/>
      <c r="Y137" s="225"/>
      <c r="Z137" s="225"/>
      <c r="AA137" s="225"/>
      <c r="AB137" s="225"/>
      <c r="AC137" s="225"/>
      <c r="AD137" s="225"/>
      <c r="AE137" s="225"/>
      <c r="AF137" s="225"/>
      <c r="AG137" s="225"/>
      <c r="AH137" s="225"/>
      <c r="AI137" s="225"/>
      <c r="AJ137" s="225"/>
      <c r="AK137" s="225"/>
      <c r="AL137" s="225"/>
      <c r="AM137" s="225"/>
      <c r="AN137" s="225"/>
      <c r="AO137" s="225"/>
      <c r="AP137" s="225"/>
      <c r="AQ137" s="225"/>
      <c r="AR137" s="225"/>
      <c r="AS137" s="225"/>
      <c r="AT137" s="225"/>
      <c r="AU137" s="225"/>
      <c r="AV137" s="225"/>
      <c r="AW137" s="225"/>
      <c r="AX137" s="225"/>
      <c r="AY137" s="225"/>
      <c r="AZ137" s="225"/>
      <c r="BA137" s="225"/>
      <c r="BB137" s="225"/>
      <c r="BC137" s="225"/>
      <c r="BD137" s="225"/>
      <c r="BE137" s="225"/>
      <c r="BF137" s="225"/>
      <c r="BG137" s="225"/>
      <c r="BH137" s="225"/>
      <c r="BI137" s="225"/>
      <c r="BJ137" s="225"/>
      <c r="BK137" s="225"/>
      <c r="BL137" s="225"/>
      <c r="BM137" s="225"/>
      <c r="BN137" s="225"/>
      <c r="BO137" s="225"/>
      <c r="BP137" s="225"/>
      <c r="BQ137" s="225"/>
      <c r="BR137" s="225"/>
      <c r="BS137" s="225"/>
      <c r="BT137" s="225"/>
      <c r="BU137" s="225"/>
      <c r="BV137" s="225"/>
      <c r="BW137" s="225"/>
      <c r="BX137" s="225"/>
      <c r="BY137" s="225"/>
      <c r="BZ137" s="225"/>
      <c r="CA137" s="225"/>
      <c r="CB137" s="225"/>
      <c r="CC137" s="225"/>
      <c r="CD137" s="225"/>
      <c r="CE137" s="225"/>
      <c r="CF137" s="225"/>
      <c r="CG137" s="225"/>
      <c r="CH137" s="225"/>
      <c r="CI137" s="225"/>
      <c r="CJ137" s="225"/>
      <c r="CK137" s="225"/>
      <c r="CL137" s="225"/>
      <c r="CM137" s="225"/>
      <c r="CN137" s="225"/>
      <c r="CO137" s="225"/>
      <c r="CP137" s="225"/>
      <c r="CQ137" s="225"/>
      <c r="CR137" s="225"/>
      <c r="CS137" s="225"/>
      <c r="CT137" s="225"/>
      <c r="CU137" s="225"/>
      <c r="CV137" s="225"/>
      <c r="CW137" s="225"/>
      <c r="CX137" s="225"/>
      <c r="CY137" s="225"/>
      <c r="CZ137" s="225"/>
      <c r="DA137" s="225"/>
      <c r="DB137" s="225"/>
      <c r="DC137" s="225"/>
      <c r="DD137" s="225"/>
      <c r="DE137" s="225"/>
      <c r="DF137" s="225"/>
      <c r="DG137" s="225"/>
      <c r="DH137" s="225"/>
      <c r="DI137" s="225"/>
      <c r="DJ137" s="225"/>
      <c r="DK137" s="225"/>
      <c r="DL137" s="225"/>
      <c r="DM137" s="225"/>
      <c r="DN137" s="225"/>
      <c r="DO137" s="225"/>
      <c r="DP137" s="225"/>
      <c r="DQ137" s="225"/>
      <c r="DR137" s="225"/>
      <c r="DS137" s="225"/>
      <c r="DT137" s="225"/>
      <c r="DU137" s="225"/>
      <c r="DV137" s="225"/>
      <c r="DW137" s="225"/>
      <c r="DX137" s="225"/>
      <c r="DY137" s="225"/>
      <c r="DZ137" s="225"/>
      <c r="EA137" s="225"/>
      <c r="EB137" s="225"/>
      <c r="EC137" s="225"/>
      <c r="ED137" s="225"/>
      <c r="EE137" s="225"/>
      <c r="EF137" s="225"/>
      <c r="EG137" s="225"/>
      <c r="EH137" s="225"/>
      <c r="EI137" s="225"/>
      <c r="EJ137" s="225"/>
      <c r="EK137" s="225"/>
      <c r="EL137" s="225"/>
      <c r="EM137" s="225"/>
      <c r="EN137" s="225"/>
      <c r="EO137" s="225"/>
      <c r="EP137" s="225"/>
      <c r="EQ137" s="225"/>
      <c r="ER137" s="225"/>
      <c r="ES137" s="225"/>
      <c r="ET137" s="225"/>
      <c r="EU137" s="225"/>
      <c r="EV137" s="225"/>
      <c r="EW137" s="225"/>
      <c r="EX137" s="225"/>
      <c r="EY137" s="225"/>
      <c r="EZ137" s="225"/>
      <c r="FA137" s="225"/>
      <c r="FB137" s="225"/>
      <c r="FC137" s="225"/>
      <c r="FD137" s="225"/>
      <c r="FE137" s="225"/>
      <c r="FF137" s="225"/>
      <c r="FG137" s="225"/>
      <c r="FH137" s="225"/>
      <c r="FI137" s="225"/>
      <c r="FJ137" s="225"/>
      <c r="FK137" s="225"/>
      <c r="FL137" s="225"/>
      <c r="FM137" s="225"/>
      <c r="FN137" s="225"/>
      <c r="FO137" s="225"/>
      <c r="FP137" s="225"/>
      <c r="FQ137" s="225"/>
      <c r="FR137" s="225"/>
      <c r="FS137" s="225"/>
      <c r="FT137" s="225"/>
      <c r="FU137" s="225"/>
      <c r="FV137" s="225"/>
      <c r="FW137" s="225"/>
      <c r="FX137" s="225"/>
      <c r="FY137" s="225"/>
      <c r="FZ137" s="225"/>
      <c r="GA137" s="225"/>
      <c r="GB137" s="225"/>
      <c r="GC137" s="225"/>
      <c r="GD137" s="225"/>
      <c r="GE137" s="225"/>
      <c r="GF137" s="225"/>
      <c r="GG137" s="225"/>
      <c r="GH137" s="225"/>
      <c r="GI137" s="225"/>
      <c r="GJ137" s="225"/>
      <c r="GK137" s="225"/>
      <c r="GL137" s="225"/>
      <c r="GM137" s="225"/>
      <c r="GN137" s="225"/>
      <c r="GO137" s="225"/>
      <c r="GP137" s="225"/>
      <c r="GQ137" s="225"/>
      <c r="GR137" s="225"/>
      <c r="GS137" s="225"/>
      <c r="GT137" s="225"/>
      <c r="GU137" s="225"/>
      <c r="GV137" s="225"/>
      <c r="GW137" s="225"/>
      <c r="GX137" s="225"/>
      <c r="GY137" s="225"/>
      <c r="GZ137" s="225"/>
      <c r="HA137" s="225"/>
      <c r="HB137" s="225"/>
      <c r="HC137" s="225"/>
      <c r="HD137" s="225"/>
      <c r="HE137" s="225"/>
      <c r="HF137" s="225"/>
      <c r="HG137" s="225"/>
      <c r="HH137" s="225"/>
      <c r="HI137" s="225"/>
      <c r="HJ137" s="225"/>
      <c r="HK137" s="225"/>
      <c r="HL137" s="225"/>
      <c r="HM137" s="225"/>
      <c r="HN137" s="225"/>
      <c r="HO137" s="225"/>
      <c r="HP137" s="225"/>
      <c r="HQ137" s="225"/>
      <c r="HR137" s="225"/>
      <c r="HS137" s="225"/>
      <c r="HT137" s="225"/>
      <c r="HU137" s="225"/>
      <c r="HV137" s="225"/>
      <c r="HW137" s="225"/>
      <c r="HX137" s="225"/>
      <c r="HY137" s="225"/>
      <c r="HZ137" s="225"/>
      <c r="IA137" s="225"/>
      <c r="IB137" s="225"/>
      <c r="IC137" s="225"/>
      <c r="ID137" s="225"/>
      <c r="IE137" s="225"/>
      <c r="IF137" s="225"/>
      <c r="IG137" s="225"/>
      <c r="IH137" s="225"/>
      <c r="II137" s="225"/>
      <c r="IJ137" s="225"/>
      <c r="IK137" s="225"/>
      <c r="IL137" s="225"/>
      <c r="IM137" s="225"/>
      <c r="IN137" s="225"/>
      <c r="IO137" s="225"/>
      <c r="IP137" s="225"/>
      <c r="IQ137" s="225"/>
      <c r="IR137" s="225"/>
      <c r="IS137" s="225"/>
      <c r="IT137" s="225"/>
      <c r="IU137" s="225"/>
      <c r="IV137" s="225"/>
      <c r="IW137" s="225"/>
      <c r="IX137" s="225"/>
      <c r="IY137" s="225"/>
      <c r="IZ137" s="225"/>
      <c r="JA137" s="225"/>
      <c r="JB137" s="225"/>
      <c r="JC137" s="225"/>
      <c r="JD137" s="225"/>
      <c r="JE137" s="225"/>
      <c r="JF137" s="225"/>
      <c r="JG137" s="225"/>
      <c r="JH137" s="225"/>
      <c r="JI137" s="225"/>
      <c r="JJ137" s="225"/>
      <c r="JK137" s="225"/>
      <c r="JL137" s="225"/>
      <c r="JM137" s="225"/>
      <c r="JN137" s="225"/>
      <c r="JO137" s="225"/>
      <c r="JP137" s="225"/>
      <c r="JQ137" s="225"/>
      <c r="JR137" s="225"/>
      <c r="JS137" s="225"/>
      <c r="JT137" s="225"/>
      <c r="JU137" s="225"/>
      <c r="JV137" s="225"/>
      <c r="JW137" s="225"/>
      <c r="JX137" s="225"/>
      <c r="JY137" s="225"/>
      <c r="JZ137" s="225"/>
      <c r="KA137" s="225"/>
      <c r="KB137" s="225"/>
      <c r="KC137" s="225"/>
      <c r="KD137" s="225"/>
      <c r="KE137" s="225"/>
      <c r="KF137" s="225"/>
      <c r="KG137" s="225"/>
      <c r="KH137" s="225"/>
      <c r="KI137" s="225"/>
      <c r="KJ137" s="225"/>
      <c r="KK137" s="225"/>
      <c r="KL137" s="225"/>
      <c r="KM137" s="225"/>
      <c r="KN137" s="225"/>
      <c r="KO137" s="225"/>
      <c r="KP137" s="225"/>
      <c r="KQ137" s="225"/>
      <c r="KR137" s="225"/>
      <c r="KS137" s="225"/>
      <c r="KT137" s="225"/>
      <c r="KU137" s="225"/>
      <c r="KV137" s="225"/>
      <c r="KW137" s="225"/>
      <c r="KX137" s="225"/>
      <c r="KY137" s="225"/>
      <c r="KZ137" s="225"/>
      <c r="LA137" s="225"/>
      <c r="LB137" s="225"/>
      <c r="LC137" s="225"/>
      <c r="LD137" s="225"/>
      <c r="LE137" s="225"/>
      <c r="LF137" s="225"/>
      <c r="LG137" s="225"/>
      <c r="LH137" s="225"/>
      <c r="LI137" s="225"/>
      <c r="LJ137" s="225"/>
      <c r="LK137" s="225"/>
      <c r="LL137" s="225"/>
      <c r="LM137" s="225"/>
      <c r="LN137" s="225"/>
      <c r="LO137" s="225"/>
      <c r="LP137" s="225"/>
      <c r="LQ137" s="225"/>
      <c r="LR137" s="225"/>
      <c r="LS137" s="225"/>
      <c r="LT137" s="225"/>
      <c r="LU137" s="225"/>
      <c r="LV137" s="225"/>
      <c r="LW137" s="225"/>
      <c r="LX137" s="225"/>
      <c r="LY137" s="225"/>
      <c r="LZ137" s="225"/>
      <c r="MA137" s="225"/>
      <c r="MB137" s="225"/>
      <c r="MC137" s="225"/>
      <c r="MD137" s="225"/>
      <c r="ME137" s="225"/>
      <c r="MF137" s="225"/>
      <c r="MG137" s="225"/>
      <c r="MH137" s="225"/>
      <c r="MI137" s="225"/>
      <c r="MJ137" s="225"/>
      <c r="MK137" s="225"/>
      <c r="ML137" s="225"/>
      <c r="MM137" s="225"/>
      <c r="MN137" s="225"/>
      <c r="MO137" s="225"/>
      <c r="MP137" s="225"/>
      <c r="MQ137" s="225"/>
      <c r="MR137" s="225"/>
      <c r="MS137" s="225"/>
      <c r="MT137" s="225"/>
      <c r="MU137" s="225"/>
      <c r="MV137" s="225"/>
      <c r="MW137" s="225"/>
      <c r="MX137" s="225"/>
      <c r="MY137" s="225"/>
      <c r="MZ137" s="225"/>
      <c r="NA137" s="225"/>
      <c r="NB137" s="225"/>
      <c r="NC137" s="225"/>
      <c r="ND137" s="225"/>
      <c r="NE137" s="225"/>
      <c r="NF137" s="225"/>
      <c r="NG137" s="225"/>
      <c r="NH137" s="225"/>
      <c r="NI137" s="225"/>
      <c r="NJ137" s="225"/>
      <c r="NK137" s="225"/>
      <c r="NL137" s="225"/>
      <c r="NM137" s="225"/>
      <c r="NN137" s="225"/>
      <c r="NO137" s="225"/>
      <c r="NP137" s="225"/>
      <c r="NQ137" s="225"/>
      <c r="NR137" s="225"/>
      <c r="NS137" s="225"/>
      <c r="NT137" s="225"/>
      <c r="NU137" s="225"/>
      <c r="NV137" s="225"/>
      <c r="NW137" s="225"/>
      <c r="NX137" s="225"/>
      <c r="NY137" s="225"/>
      <c r="NZ137" s="225"/>
      <c r="OA137" s="225"/>
      <c r="OB137" s="225"/>
      <c r="OC137" s="225"/>
      <c r="OD137" s="225"/>
      <c r="OE137" s="225"/>
      <c r="OF137" s="225"/>
      <c r="OG137" s="225"/>
      <c r="OH137" s="225"/>
      <c r="OI137" s="225"/>
      <c r="OJ137" s="225"/>
      <c r="OK137" s="225"/>
      <c r="OL137" s="225"/>
      <c r="OM137" s="225"/>
      <c r="ON137" s="225"/>
      <c r="OO137" s="225"/>
      <c r="OP137" s="225"/>
      <c r="OQ137" s="225"/>
      <c r="OR137" s="225"/>
      <c r="OS137" s="225"/>
      <c r="OT137" s="225"/>
      <c r="OU137" s="225"/>
      <c r="OV137" s="225"/>
      <c r="OW137" s="225"/>
      <c r="OX137" s="225"/>
      <c r="OY137" s="225"/>
      <c r="OZ137" s="225"/>
      <c r="PA137" s="225"/>
      <c r="PB137" s="225"/>
      <c r="PC137" s="225"/>
      <c r="PD137" s="225"/>
      <c r="PE137" s="225"/>
      <c r="PF137" s="225"/>
      <c r="PG137" s="225"/>
      <c r="PH137" s="225"/>
      <c r="PI137" s="225"/>
      <c r="PJ137" s="225"/>
      <c r="PK137" s="225"/>
      <c r="PL137" s="225"/>
      <c r="PM137" s="225"/>
      <c r="PN137" s="225"/>
      <c r="PO137" s="225"/>
      <c r="PP137" s="225"/>
      <c r="PQ137" s="225"/>
      <c r="PR137" s="225"/>
      <c r="PS137" s="225"/>
      <c r="PT137" s="225"/>
      <c r="PU137" s="225"/>
      <c r="PV137" s="225"/>
      <c r="PW137" s="225"/>
      <c r="PX137" s="225"/>
      <c r="PY137" s="225"/>
      <c r="PZ137" s="225"/>
      <c r="QA137" s="225"/>
      <c r="QB137" s="225"/>
      <c r="QC137" s="225"/>
      <c r="QD137" s="225"/>
      <c r="QE137" s="225"/>
      <c r="QF137" s="225"/>
      <c r="QG137" s="225"/>
      <c r="QH137" s="225"/>
      <c r="QI137" s="225"/>
      <c r="QJ137" s="225"/>
      <c r="QK137" s="225"/>
      <c r="QL137" s="225"/>
      <c r="QM137" s="225"/>
      <c r="QN137" s="225"/>
      <c r="QO137" s="225"/>
      <c r="QP137" s="225"/>
      <c r="QQ137" s="225"/>
      <c r="QR137" s="225"/>
      <c r="QS137" s="225"/>
      <c r="QT137" s="225"/>
      <c r="QU137" s="225"/>
      <c r="QV137" s="225"/>
      <c r="QW137" s="225"/>
      <c r="QX137" s="225"/>
      <c r="QY137" s="225"/>
      <c r="QZ137" s="225"/>
      <c r="RA137" s="225"/>
      <c r="RB137" s="225"/>
      <c r="RC137" s="225"/>
      <c r="RD137" s="225"/>
      <c r="RE137" s="225"/>
      <c r="RF137" s="225"/>
      <c r="RG137" s="225"/>
      <c r="RH137" s="225"/>
      <c r="RI137" s="225"/>
      <c r="RJ137" s="225"/>
      <c r="RK137" s="225"/>
      <c r="RL137" s="225"/>
      <c r="RM137" s="225"/>
      <c r="RN137" s="225"/>
      <c r="RO137" s="225"/>
      <c r="RP137" s="225"/>
      <c r="RQ137" s="225"/>
      <c r="RR137" s="225"/>
      <c r="RS137" s="225"/>
      <c r="RT137" s="225"/>
      <c r="RU137" s="225"/>
      <c r="RV137" s="225"/>
      <c r="RW137" s="225"/>
      <c r="RX137" s="225"/>
      <c r="RY137" s="225"/>
      <c r="RZ137" s="225"/>
      <c r="SA137" s="225"/>
      <c r="SB137" s="225"/>
      <c r="SC137" s="225"/>
      <c r="SD137" s="225"/>
      <c r="SE137" s="225"/>
      <c r="SF137" s="225"/>
      <c r="SG137" s="225"/>
      <c r="SH137" s="225"/>
      <c r="SI137" s="225"/>
      <c r="SJ137" s="225"/>
      <c r="SK137" s="225"/>
      <c r="SL137" s="225"/>
      <c r="SM137" s="225"/>
      <c r="SN137" s="225"/>
      <c r="SO137" s="225"/>
      <c r="SP137" s="225"/>
      <c r="SQ137" s="225"/>
      <c r="SR137" s="225"/>
      <c r="SS137" s="225"/>
      <c r="ST137" s="225"/>
      <c r="SU137" s="225"/>
      <c r="SV137" s="225"/>
      <c r="SW137" s="225"/>
      <c r="SX137" s="225"/>
      <c r="SY137" s="225"/>
      <c r="SZ137" s="225"/>
      <c r="TA137" s="225"/>
      <c r="TB137" s="225"/>
      <c r="TC137" s="225"/>
      <c r="TD137" s="225"/>
      <c r="TE137" s="225"/>
      <c r="TF137" s="225"/>
      <c r="TG137" s="225"/>
      <c r="TH137" s="225"/>
      <c r="TI137" s="225"/>
      <c r="TJ137" s="225"/>
      <c r="TK137" s="225"/>
      <c r="TL137" s="225"/>
      <c r="TM137" s="225"/>
      <c r="TN137" s="225"/>
      <c r="TO137" s="225"/>
      <c r="TP137" s="225"/>
      <c r="TQ137" s="225"/>
      <c r="TR137" s="225"/>
      <c r="TS137" s="225"/>
      <c r="TT137" s="225"/>
      <c r="TU137" s="225"/>
      <c r="TV137" s="225"/>
      <c r="TW137" s="225"/>
      <c r="TX137" s="225"/>
      <c r="TY137" s="225"/>
      <c r="TZ137" s="225"/>
      <c r="UA137" s="225"/>
      <c r="UB137" s="225"/>
      <c r="UC137" s="225"/>
      <c r="UD137" s="225"/>
      <c r="UE137" s="225"/>
      <c r="UF137" s="225"/>
      <c r="UG137" s="225"/>
      <c r="UH137" s="225"/>
      <c r="UI137" s="225"/>
      <c r="UJ137" s="225"/>
      <c r="UK137" s="225"/>
      <c r="UL137" s="225"/>
      <c r="UM137" s="225"/>
      <c r="UN137" s="225"/>
      <c r="UO137" s="225"/>
      <c r="UP137" s="225"/>
      <c r="UQ137" s="225"/>
      <c r="UR137" s="225"/>
      <c r="US137" s="225"/>
      <c r="UT137" s="225"/>
      <c r="UU137" s="225"/>
      <c r="UV137" s="225"/>
      <c r="UW137" s="225"/>
      <c r="UX137" s="225"/>
      <c r="UY137" s="225"/>
      <c r="UZ137" s="225"/>
      <c r="VA137" s="225"/>
      <c r="VB137" s="225"/>
      <c r="VC137" s="225"/>
      <c r="VD137" s="225"/>
      <c r="VE137" s="225"/>
      <c r="VF137" s="225"/>
      <c r="VG137" s="225"/>
      <c r="VH137" s="225"/>
      <c r="VI137" s="225"/>
      <c r="VJ137" s="225"/>
      <c r="VK137" s="225"/>
      <c r="VL137" s="225"/>
      <c r="VM137" s="225"/>
      <c r="VN137" s="225"/>
      <c r="VO137" s="225"/>
      <c r="VP137" s="225"/>
      <c r="VQ137" s="225"/>
      <c r="VR137" s="225"/>
      <c r="VS137" s="225"/>
      <c r="VT137" s="225"/>
      <c r="VU137" s="225"/>
      <c r="VV137" s="225"/>
      <c r="VW137" s="225"/>
      <c r="VX137" s="225"/>
      <c r="VY137" s="225"/>
      <c r="VZ137" s="225"/>
      <c r="WA137" s="225"/>
      <c r="WB137" s="225"/>
      <c r="WC137" s="225"/>
      <c r="WD137" s="225"/>
      <c r="WE137" s="225"/>
      <c r="WF137" s="225"/>
      <c r="WG137" s="225"/>
      <c r="WH137" s="225"/>
      <c r="WI137" s="225"/>
      <c r="WJ137" s="225"/>
      <c r="WK137" s="225"/>
      <c r="WL137" s="225"/>
      <c r="WM137" s="225"/>
      <c r="WN137" s="225"/>
      <c r="WO137" s="225"/>
      <c r="WP137" s="225"/>
      <c r="WQ137" s="225"/>
      <c r="WR137" s="225"/>
      <c r="WS137" s="225"/>
      <c r="WT137" s="225"/>
      <c r="WU137" s="225"/>
      <c r="WV137" s="225"/>
      <c r="WW137" s="225"/>
      <c r="WX137" s="225"/>
      <c r="WY137" s="225"/>
      <c r="WZ137" s="225"/>
      <c r="XA137" s="225"/>
      <c r="XB137" s="225"/>
      <c r="XC137" s="225"/>
      <c r="XD137" s="225"/>
      <c r="XE137" s="225"/>
      <c r="XF137" s="225"/>
      <c r="XG137" s="225"/>
      <c r="XH137" s="225"/>
      <c r="XI137" s="225"/>
      <c r="XJ137" s="225"/>
      <c r="XK137" s="225"/>
      <c r="XL137" s="225"/>
      <c r="XM137" s="225"/>
      <c r="XN137" s="225"/>
      <c r="XO137" s="225"/>
      <c r="XP137" s="225"/>
      <c r="XQ137" s="225"/>
      <c r="XR137" s="225"/>
      <c r="XS137" s="225"/>
      <c r="XT137" s="225"/>
      <c r="XU137" s="225"/>
      <c r="XV137" s="225"/>
      <c r="XW137" s="225"/>
      <c r="XX137" s="225"/>
      <c r="XY137" s="225"/>
      <c r="XZ137" s="225"/>
      <c r="YA137" s="225"/>
      <c r="YB137" s="225"/>
      <c r="YC137" s="225"/>
      <c r="YD137" s="225"/>
      <c r="YE137" s="225"/>
      <c r="YF137" s="225"/>
      <c r="YG137" s="225"/>
      <c r="YH137" s="225"/>
      <c r="YI137" s="225"/>
      <c r="YJ137" s="225"/>
      <c r="YK137" s="225"/>
      <c r="YL137" s="225"/>
      <c r="YM137" s="225"/>
      <c r="YN137" s="225"/>
      <c r="YO137" s="225"/>
      <c r="YP137" s="225"/>
      <c r="YQ137" s="225"/>
      <c r="YR137" s="225"/>
      <c r="YS137" s="225"/>
      <c r="YT137" s="225"/>
      <c r="YU137" s="225"/>
      <c r="YV137" s="225"/>
      <c r="YW137" s="225"/>
      <c r="YX137" s="225"/>
      <c r="YY137" s="225"/>
      <c r="YZ137" s="225"/>
      <c r="ZA137" s="225"/>
      <c r="ZB137" s="225"/>
      <c r="ZC137" s="225"/>
      <c r="ZD137" s="225"/>
      <c r="ZE137" s="225"/>
      <c r="ZF137" s="225"/>
      <c r="ZG137" s="225"/>
      <c r="ZH137" s="225"/>
      <c r="ZI137" s="225"/>
      <c r="ZJ137" s="225"/>
      <c r="ZK137" s="225"/>
      <c r="ZL137" s="225"/>
      <c r="ZM137" s="225"/>
      <c r="ZN137" s="225"/>
      <c r="ZO137" s="225"/>
      <c r="ZP137" s="225"/>
      <c r="ZQ137" s="225"/>
      <c r="ZR137" s="225"/>
      <c r="ZS137" s="225"/>
      <c r="ZT137" s="225"/>
      <c r="ZU137" s="225"/>
      <c r="ZV137" s="225"/>
      <c r="ZW137" s="225"/>
      <c r="ZX137" s="225"/>
      <c r="ZY137" s="225"/>
      <c r="ZZ137" s="225"/>
      <c r="AAA137" s="225"/>
      <c r="AAB137" s="225"/>
      <c r="AAC137" s="225"/>
      <c r="AAD137" s="225"/>
      <c r="AAE137" s="225"/>
      <c r="AAF137" s="225"/>
      <c r="AAG137" s="225"/>
      <c r="AAH137" s="225"/>
      <c r="AAI137" s="225"/>
      <c r="AAJ137" s="225"/>
      <c r="AAK137" s="225"/>
      <c r="AAL137" s="225"/>
      <c r="AAM137" s="225"/>
      <c r="AAN137" s="225"/>
      <c r="AAO137" s="225"/>
      <c r="AAP137" s="225"/>
      <c r="AAQ137" s="225"/>
      <c r="AAR137" s="225"/>
      <c r="AAS137" s="225"/>
      <c r="AAT137" s="225"/>
      <c r="AAU137" s="225"/>
      <c r="AAV137" s="225"/>
      <c r="AAW137" s="225"/>
      <c r="AAX137" s="225"/>
      <c r="AAY137" s="225"/>
      <c r="AAZ137" s="225"/>
      <c r="ABA137" s="225"/>
      <c r="ABB137" s="225"/>
      <c r="ABC137" s="225"/>
      <c r="ABD137" s="225"/>
      <c r="ABE137" s="225"/>
      <c r="ABF137" s="225"/>
      <c r="ABG137" s="225"/>
      <c r="ABH137" s="225"/>
      <c r="ABI137" s="225"/>
      <c r="ABJ137" s="225"/>
      <c r="ABK137" s="225"/>
      <c r="ABL137" s="225"/>
      <c r="ABM137" s="225"/>
      <c r="ABN137" s="225"/>
      <c r="ABO137" s="225"/>
      <c r="ABP137" s="225"/>
      <c r="ABQ137" s="225"/>
      <c r="ABR137" s="225"/>
      <c r="ABS137" s="225"/>
      <c r="ABT137" s="225"/>
      <c r="ABU137" s="225"/>
      <c r="ABV137" s="225"/>
      <c r="ABW137" s="225"/>
      <c r="ABX137" s="225"/>
      <c r="ABY137" s="225"/>
      <c r="ABZ137" s="225"/>
      <c r="ACA137" s="225"/>
      <c r="ACB137" s="225"/>
      <c r="ACC137" s="225"/>
      <c r="ACD137" s="225"/>
      <c r="ACE137" s="225"/>
      <c r="ACF137" s="225"/>
      <c r="ACG137" s="225"/>
      <c r="ACH137" s="225"/>
      <c r="ACI137" s="225"/>
      <c r="ACJ137" s="225"/>
      <c r="ACK137" s="225"/>
      <c r="ACL137" s="225"/>
      <c r="ACM137" s="225"/>
      <c r="ACN137" s="225"/>
      <c r="ACO137" s="225"/>
      <c r="ACP137" s="225"/>
      <c r="ACQ137" s="225"/>
      <c r="ACR137" s="225"/>
      <c r="ACS137" s="225"/>
      <c r="ACT137" s="225"/>
      <c r="ACU137" s="225"/>
      <c r="ACV137" s="225"/>
      <c r="ACW137" s="225"/>
      <c r="ACX137" s="225"/>
      <c r="ACY137" s="225"/>
      <c r="ACZ137" s="225"/>
      <c r="ADA137" s="225"/>
      <c r="ADB137" s="225"/>
      <c r="ADC137" s="225"/>
      <c r="ADD137" s="225"/>
      <c r="ADE137" s="225"/>
      <c r="ADF137" s="225"/>
      <c r="ADG137" s="225"/>
      <c r="ADH137" s="225"/>
      <c r="ADI137" s="225"/>
      <c r="ADJ137" s="225"/>
      <c r="ADK137" s="225"/>
      <c r="ADL137" s="225"/>
      <c r="ADM137" s="225"/>
      <c r="ADN137" s="225"/>
      <c r="ADO137" s="225"/>
      <c r="ADP137" s="225"/>
      <c r="ADQ137" s="225"/>
      <c r="ADR137" s="225"/>
      <c r="ADS137" s="225"/>
      <c r="ADT137" s="225"/>
      <c r="ADU137" s="225"/>
      <c r="ADV137" s="225"/>
      <c r="ADW137" s="225"/>
      <c r="ADX137" s="225"/>
      <c r="ADY137" s="225"/>
      <c r="ADZ137" s="225"/>
      <c r="AEA137" s="225"/>
      <c r="AEB137" s="225"/>
      <c r="AEC137" s="225"/>
      <c r="AED137" s="225"/>
      <c r="AEE137" s="225"/>
      <c r="AEF137" s="225"/>
      <c r="AEG137" s="225"/>
      <c r="AEH137" s="225"/>
      <c r="AEI137" s="225"/>
      <c r="AEJ137" s="225"/>
      <c r="AEK137" s="225"/>
      <c r="AEL137" s="225"/>
      <c r="AEM137" s="225"/>
      <c r="AEN137" s="225"/>
      <c r="AEO137" s="225"/>
      <c r="AEP137" s="225"/>
      <c r="AEQ137" s="225"/>
      <c r="AER137" s="225"/>
      <c r="AES137" s="225"/>
      <c r="AET137" s="225"/>
      <c r="AEU137" s="225"/>
      <c r="AEV137" s="225"/>
      <c r="AEW137" s="225"/>
      <c r="AEX137" s="225"/>
      <c r="AEY137" s="225"/>
      <c r="AEZ137" s="225"/>
      <c r="AFA137" s="225"/>
      <c r="AFB137" s="225"/>
      <c r="AFC137" s="225"/>
      <c r="AFD137" s="225"/>
      <c r="AFE137" s="225"/>
      <c r="AFF137" s="225"/>
      <c r="AFG137" s="225"/>
      <c r="AFH137" s="225"/>
      <c r="AFI137" s="225"/>
      <c r="AFJ137" s="225"/>
      <c r="AFK137" s="225"/>
      <c r="AFL137" s="225"/>
      <c r="AFM137" s="225"/>
      <c r="AFN137" s="225"/>
      <c r="AFO137" s="225"/>
      <c r="AFP137" s="225"/>
      <c r="AFQ137" s="225"/>
      <c r="AFR137" s="225"/>
      <c r="AFS137" s="225"/>
      <c r="AFT137" s="225"/>
      <c r="AFU137" s="225"/>
      <c r="AFV137" s="225"/>
      <c r="AFW137" s="225"/>
      <c r="AFX137" s="225"/>
      <c r="AFY137" s="225"/>
      <c r="AFZ137" s="225"/>
      <c r="AGA137" s="225"/>
      <c r="AGB137" s="225"/>
      <c r="AGC137" s="225"/>
      <c r="AGD137" s="225"/>
      <c r="AGE137" s="225"/>
      <c r="AGF137" s="225"/>
      <c r="AGG137" s="225"/>
      <c r="AGH137" s="225"/>
      <c r="AGI137" s="225"/>
      <c r="AGJ137" s="225"/>
      <c r="AGK137" s="225"/>
      <c r="AGL137" s="225"/>
      <c r="AGM137" s="225"/>
      <c r="AGN137" s="225"/>
      <c r="AGO137" s="225"/>
      <c r="AGP137" s="225"/>
      <c r="AGQ137" s="225"/>
      <c r="AGR137" s="225"/>
      <c r="AGS137" s="225"/>
      <c r="AGT137" s="225"/>
      <c r="AGU137" s="225"/>
      <c r="AGV137" s="225"/>
      <c r="AGW137" s="225"/>
      <c r="AGX137" s="225"/>
      <c r="AGY137" s="225"/>
      <c r="AGZ137" s="225"/>
      <c r="AHA137" s="225"/>
      <c r="AHB137" s="225"/>
      <c r="AHC137" s="225"/>
      <c r="AHD137" s="225"/>
      <c r="AHE137" s="225"/>
      <c r="AHF137" s="225"/>
      <c r="AHG137" s="225"/>
      <c r="AHH137" s="225"/>
      <c r="AHI137" s="225"/>
      <c r="AHJ137" s="225"/>
      <c r="AHK137" s="225"/>
      <c r="AHL137" s="225"/>
      <c r="AHM137" s="225"/>
      <c r="AHN137" s="225"/>
      <c r="AHO137" s="225"/>
      <c r="AHP137" s="225"/>
      <c r="AHQ137" s="225"/>
      <c r="AHR137" s="225"/>
      <c r="AHS137" s="225"/>
      <c r="AHT137" s="225"/>
      <c r="AHU137" s="225"/>
      <c r="AHV137" s="225"/>
      <c r="AHW137" s="225"/>
      <c r="AHX137" s="225"/>
      <c r="AHY137" s="225"/>
      <c r="AHZ137" s="225"/>
      <c r="AIA137" s="225"/>
      <c r="AIB137" s="225"/>
      <c r="AIC137" s="225"/>
      <c r="AID137" s="225"/>
      <c r="AIE137" s="225"/>
      <c r="AIF137" s="225"/>
      <c r="AIG137" s="225"/>
      <c r="AIH137" s="225"/>
      <c r="AII137" s="225"/>
      <c r="AIJ137" s="225"/>
      <c r="AIK137" s="225"/>
      <c r="AIL137" s="225"/>
      <c r="AIM137" s="225"/>
      <c r="AIN137" s="225"/>
      <c r="AIO137" s="225"/>
      <c r="AIP137" s="225"/>
      <c r="AIQ137" s="225"/>
      <c r="AIR137" s="225"/>
      <c r="AIS137" s="225"/>
      <c r="AIT137" s="225"/>
      <c r="AIU137" s="225"/>
      <c r="AIV137" s="225"/>
      <c r="AIW137" s="225"/>
      <c r="AIX137" s="225"/>
      <c r="AIY137" s="225"/>
      <c r="AIZ137" s="225"/>
      <c r="AJA137" s="225"/>
      <c r="AJB137" s="225"/>
      <c r="AJC137" s="225"/>
      <c r="AJD137" s="225"/>
      <c r="AJE137" s="225"/>
      <c r="AJF137" s="225"/>
      <c r="AJG137" s="225"/>
      <c r="AJH137" s="225"/>
      <c r="AJI137" s="225"/>
      <c r="AJJ137" s="225"/>
      <c r="AJK137" s="225"/>
      <c r="AJL137" s="225"/>
      <c r="AJM137" s="225"/>
      <c r="AJN137" s="225"/>
      <c r="AJO137" s="225"/>
      <c r="AJP137" s="225"/>
      <c r="AJQ137" s="225"/>
      <c r="AJR137" s="225"/>
      <c r="AJS137" s="225"/>
      <c r="AJT137" s="225"/>
      <c r="AJU137" s="225"/>
      <c r="AJV137" s="225"/>
      <c r="AJW137" s="225"/>
      <c r="AJX137" s="225"/>
      <c r="AJY137" s="225"/>
      <c r="AJZ137" s="225"/>
      <c r="AKA137" s="225"/>
      <c r="AKB137" s="225"/>
      <c r="AKC137" s="225"/>
      <c r="AKD137" s="225"/>
      <c r="AKE137" s="225"/>
      <c r="AKF137" s="225"/>
      <c r="AKG137" s="225"/>
      <c r="AKH137" s="225"/>
      <c r="AKI137" s="225"/>
      <c r="AKJ137" s="225"/>
      <c r="AKK137" s="225"/>
      <c r="AKL137" s="225"/>
      <c r="AKM137" s="225"/>
      <c r="AKN137" s="225"/>
      <c r="AKO137" s="225"/>
      <c r="AKP137" s="225"/>
      <c r="AKQ137" s="225"/>
      <c r="AKR137" s="225"/>
      <c r="AKS137" s="225"/>
      <c r="AKT137" s="225"/>
      <c r="AKU137" s="225"/>
      <c r="AKV137" s="225"/>
      <c r="AKW137" s="225"/>
      <c r="AKX137" s="225"/>
      <c r="AKY137" s="225"/>
      <c r="AKZ137" s="225"/>
      <c r="ALA137" s="225"/>
      <c r="ALB137" s="225"/>
      <c r="ALC137" s="225"/>
      <c r="ALD137" s="225"/>
      <c r="ALE137" s="225"/>
      <c r="ALF137" s="225"/>
      <c r="ALG137" s="225"/>
      <c r="ALH137" s="225"/>
      <c r="ALI137" s="225"/>
      <c r="ALJ137" s="225"/>
      <c r="ALK137" s="225"/>
      <c r="ALL137" s="225"/>
      <c r="ALM137" s="225"/>
      <c r="ALN137" s="225"/>
      <c r="ALO137" s="225"/>
      <c r="ALP137" s="225"/>
      <c r="ALQ137" s="225"/>
      <c r="ALR137" s="225"/>
      <c r="ALS137" s="225"/>
      <c r="ALT137" s="225"/>
      <c r="ALU137" s="225"/>
      <c r="ALV137" s="225"/>
      <c r="ALW137" s="225"/>
      <c r="ALX137" s="225"/>
      <c r="ALY137" s="225"/>
      <c r="ALZ137" s="225"/>
      <c r="AMA137" s="225"/>
      <c r="AMB137" s="225"/>
      <c r="AMC137" s="225"/>
      <c r="AMD137" s="225"/>
      <c r="AME137" s="225"/>
      <c r="AMF137" s="225"/>
      <c r="AMG137" s="225"/>
      <c r="AMH137" s="225"/>
      <c r="AMI137" s="225"/>
      <c r="AMJ137" s="225"/>
      <c r="AMK137" s="225"/>
      <c r="AML137" s="225"/>
      <c r="AMM137" s="225"/>
      <c r="AMN137" s="225"/>
      <c r="AMO137" s="225"/>
      <c r="AMP137" s="225"/>
      <c r="AMQ137" s="225"/>
      <c r="AMR137" s="225"/>
      <c r="AMS137" s="225"/>
      <c r="AMT137" s="225"/>
      <c r="AMU137" s="225"/>
      <c r="AMV137" s="225"/>
      <c r="AMW137" s="225"/>
      <c r="AMX137" s="225"/>
      <c r="AMY137" s="225"/>
      <c r="AMZ137" s="225"/>
      <c r="ANA137" s="225"/>
      <c r="ANB137" s="225"/>
      <c r="ANC137" s="225"/>
      <c r="AND137" s="225"/>
      <c r="ANE137" s="225"/>
      <c r="ANF137" s="225"/>
      <c r="ANG137" s="225"/>
      <c r="ANH137" s="225"/>
      <c r="ANI137" s="225"/>
      <c r="ANJ137" s="225"/>
      <c r="ANK137" s="225"/>
      <c r="ANL137" s="225"/>
      <c r="ANM137" s="225"/>
      <c r="ANN137" s="225"/>
      <c r="ANO137" s="225"/>
      <c r="ANP137" s="225"/>
      <c r="ANQ137" s="225"/>
      <c r="ANR137" s="225"/>
      <c r="ANS137" s="225"/>
      <c r="ANT137" s="225"/>
      <c r="ANU137" s="225"/>
      <c r="ANV137" s="225"/>
      <c r="ANW137" s="225"/>
      <c r="ANX137" s="225"/>
      <c r="ANY137" s="225"/>
      <c r="ANZ137" s="225"/>
      <c r="AOA137" s="225"/>
      <c r="AOB137" s="225"/>
      <c r="AOC137" s="225"/>
      <c r="AOD137" s="225"/>
      <c r="AOE137" s="225"/>
      <c r="AOF137" s="225"/>
      <c r="AOG137" s="225"/>
      <c r="AOH137" s="225"/>
      <c r="AOI137" s="225"/>
      <c r="AOJ137" s="225"/>
      <c r="AOK137" s="225"/>
      <c r="AOL137" s="225"/>
      <c r="AOM137" s="225"/>
      <c r="AON137" s="225"/>
      <c r="AOO137" s="225"/>
      <c r="AOP137" s="225"/>
      <c r="AOQ137" s="225"/>
      <c r="AOR137" s="225"/>
      <c r="AOS137" s="225"/>
      <c r="AOT137" s="225"/>
      <c r="AOU137" s="225"/>
      <c r="AOV137" s="225"/>
      <c r="AOW137" s="225"/>
      <c r="AOX137" s="225"/>
      <c r="AOY137" s="225"/>
      <c r="AOZ137" s="225"/>
      <c r="APA137" s="225"/>
      <c r="APB137" s="225"/>
      <c r="APC137" s="225"/>
      <c r="APD137" s="225"/>
      <c r="APE137" s="225"/>
      <c r="APF137" s="225"/>
      <c r="APG137" s="225"/>
      <c r="APH137" s="225"/>
      <c r="API137" s="225"/>
      <c r="APJ137" s="225"/>
      <c r="APK137" s="225"/>
      <c r="APL137" s="225"/>
      <c r="APM137" s="225"/>
      <c r="APN137" s="225"/>
      <c r="APO137" s="225"/>
      <c r="APP137" s="225"/>
      <c r="APQ137" s="225"/>
      <c r="APR137" s="225"/>
      <c r="APS137" s="225"/>
      <c r="APT137" s="225"/>
      <c r="APU137" s="225"/>
      <c r="APV137" s="225"/>
      <c r="APW137" s="225"/>
      <c r="APX137" s="225"/>
      <c r="APY137" s="225"/>
      <c r="APZ137" s="225"/>
      <c r="AQA137" s="225"/>
      <c r="AQB137" s="225"/>
      <c r="AQC137" s="225"/>
      <c r="AQD137" s="225"/>
      <c r="AQE137" s="225"/>
      <c r="AQF137" s="225"/>
      <c r="AQG137" s="225"/>
      <c r="AQH137" s="225"/>
      <c r="AQI137" s="225"/>
      <c r="AQJ137" s="225"/>
      <c r="AQK137" s="225"/>
      <c r="AQL137" s="225"/>
      <c r="AQM137" s="225"/>
      <c r="AQN137" s="225"/>
      <c r="AQO137" s="225"/>
      <c r="AQP137" s="225"/>
      <c r="AQQ137" s="225"/>
      <c r="AQR137" s="225"/>
      <c r="AQS137" s="225"/>
      <c r="AQT137" s="225"/>
      <c r="AQU137" s="225"/>
      <c r="AQV137" s="225"/>
      <c r="AQW137" s="225"/>
      <c r="AQX137" s="225"/>
      <c r="AQY137" s="225"/>
      <c r="AQZ137" s="225"/>
      <c r="ARA137" s="225"/>
      <c r="ARB137" s="225"/>
      <c r="ARC137" s="225"/>
      <c r="ARD137" s="225"/>
      <c r="ARE137" s="225"/>
      <c r="ARF137" s="225"/>
      <c r="ARG137" s="225"/>
      <c r="ARH137" s="225"/>
      <c r="ARI137" s="225"/>
      <c r="ARJ137" s="225"/>
      <c r="ARK137" s="225"/>
      <c r="ARL137" s="225"/>
      <c r="ARM137" s="225"/>
      <c r="ARN137" s="225"/>
      <c r="ARO137" s="225"/>
      <c r="ARP137" s="225"/>
      <c r="ARQ137" s="225"/>
      <c r="ARR137" s="225"/>
      <c r="ARS137" s="225"/>
      <c r="ART137" s="225"/>
      <c r="ARU137" s="225"/>
      <c r="ARV137" s="225"/>
      <c r="ARW137" s="225"/>
      <c r="ARX137" s="225"/>
      <c r="ARY137" s="225"/>
      <c r="ARZ137" s="225"/>
      <c r="ASA137" s="225"/>
      <c r="ASB137" s="225"/>
      <c r="ASC137" s="225"/>
      <c r="ASD137" s="225"/>
      <c r="ASE137" s="225"/>
      <c r="ASF137" s="225"/>
      <c r="ASG137" s="225"/>
      <c r="ASH137" s="225"/>
      <c r="ASI137" s="225"/>
      <c r="ASJ137" s="225"/>
      <c r="ASK137" s="225"/>
      <c r="ASL137" s="225"/>
      <c r="ASM137" s="225"/>
      <c r="ASN137" s="225"/>
      <c r="ASO137" s="225"/>
      <c r="ASP137" s="225"/>
      <c r="ASQ137" s="225"/>
      <c r="ASR137" s="225"/>
      <c r="ASS137" s="225"/>
      <c r="AST137" s="225"/>
      <c r="ASU137" s="225"/>
      <c r="ASV137" s="225"/>
      <c r="ASW137" s="225"/>
      <c r="ASX137" s="225"/>
      <c r="ASY137" s="225"/>
      <c r="ASZ137" s="225"/>
      <c r="ATA137" s="225"/>
      <c r="ATB137" s="225"/>
      <c r="ATC137" s="225"/>
      <c r="ATD137" s="225"/>
      <c r="ATE137" s="225"/>
      <c r="ATF137" s="225"/>
      <c r="ATG137" s="225"/>
      <c r="ATH137" s="225"/>
      <c r="ATI137" s="225"/>
      <c r="ATJ137" s="225"/>
      <c r="ATK137" s="225"/>
      <c r="ATL137" s="225"/>
      <c r="ATM137" s="225"/>
      <c r="ATN137" s="225"/>
      <c r="ATO137" s="225"/>
      <c r="ATP137" s="225"/>
      <c r="ATQ137" s="225"/>
      <c r="ATR137" s="225"/>
      <c r="ATS137" s="225"/>
      <c r="ATT137" s="225"/>
      <c r="ATU137" s="225"/>
      <c r="ATV137" s="225"/>
      <c r="ATW137" s="225"/>
      <c r="ATX137" s="225"/>
      <c r="ATY137" s="225"/>
      <c r="ATZ137" s="225"/>
      <c r="AUA137" s="225"/>
      <c r="AUB137" s="225"/>
      <c r="AUC137" s="225"/>
      <c r="AUD137" s="225"/>
      <c r="AUE137" s="225"/>
      <c r="AUF137" s="225"/>
      <c r="AUG137" s="225"/>
      <c r="AUH137" s="225"/>
      <c r="AUI137" s="225"/>
      <c r="AUJ137" s="225"/>
      <c r="AUK137" s="225"/>
      <c r="AUL137" s="225"/>
      <c r="AUM137" s="225"/>
      <c r="AUN137" s="225"/>
      <c r="AUO137" s="225"/>
      <c r="AUP137" s="225"/>
      <c r="AUQ137" s="225"/>
      <c r="AUR137" s="225"/>
      <c r="AUS137" s="225"/>
      <c r="AUT137" s="225"/>
      <c r="AUU137" s="225"/>
      <c r="AUV137" s="225"/>
      <c r="AUW137" s="225"/>
      <c r="AUX137" s="225"/>
      <c r="AUY137" s="225"/>
      <c r="AUZ137" s="225"/>
      <c r="AVA137" s="225"/>
      <c r="AVB137" s="225"/>
      <c r="AVC137" s="225"/>
      <c r="AVD137" s="225"/>
      <c r="AVE137" s="225"/>
      <c r="AVF137" s="225"/>
      <c r="AVG137" s="225"/>
      <c r="AVH137" s="225"/>
      <c r="AVI137" s="225"/>
      <c r="AVJ137" s="225"/>
      <c r="AVK137" s="225"/>
      <c r="AVL137" s="225"/>
      <c r="AVM137" s="225"/>
      <c r="AVN137" s="225"/>
      <c r="AVO137" s="225"/>
      <c r="AVP137" s="225"/>
      <c r="AVQ137" s="225"/>
      <c r="AVR137" s="225"/>
      <c r="AVS137" s="225"/>
      <c r="AVT137" s="225"/>
      <c r="AVU137" s="225"/>
      <c r="AVV137" s="225"/>
      <c r="AVW137" s="225"/>
      <c r="AVX137" s="225"/>
      <c r="AVY137" s="225"/>
      <c r="AVZ137" s="225"/>
      <c r="AWA137" s="225"/>
      <c r="AWB137" s="225"/>
      <c r="AWC137" s="225"/>
      <c r="AWD137" s="225"/>
      <c r="AWE137" s="225"/>
      <c r="AWF137" s="225"/>
      <c r="AWG137" s="225"/>
      <c r="AWH137" s="225"/>
      <c r="AWI137" s="225"/>
      <c r="AWJ137" s="225"/>
      <c r="AWK137" s="225"/>
      <c r="AWL137" s="225"/>
      <c r="AWM137" s="225"/>
      <c r="AWN137" s="225"/>
      <c r="AWO137" s="225"/>
      <c r="AWP137" s="225"/>
      <c r="AWQ137" s="225"/>
      <c r="AWR137" s="225"/>
      <c r="AWS137" s="225"/>
      <c r="AWT137" s="225"/>
      <c r="AWU137" s="225"/>
      <c r="AWV137" s="225"/>
      <c r="AWW137" s="225"/>
      <c r="AWX137" s="225"/>
      <c r="AWY137" s="225"/>
      <c r="AWZ137" s="225"/>
      <c r="AXA137" s="225"/>
      <c r="AXB137" s="225"/>
      <c r="AXC137" s="225"/>
      <c r="AXD137" s="225"/>
      <c r="AXE137" s="225"/>
      <c r="AXF137" s="225"/>
      <c r="AXG137" s="225"/>
      <c r="AXH137" s="225"/>
      <c r="AXI137" s="225"/>
      <c r="AXJ137" s="225"/>
      <c r="AXK137" s="225"/>
      <c r="AXL137" s="225"/>
      <c r="AXM137" s="225"/>
      <c r="AXN137" s="225"/>
      <c r="AXO137" s="225"/>
      <c r="AXP137" s="225"/>
      <c r="AXQ137" s="225"/>
      <c r="AXR137" s="225"/>
      <c r="AXS137" s="225"/>
      <c r="AXT137" s="225"/>
      <c r="AXU137" s="225"/>
      <c r="AXV137" s="225"/>
      <c r="AXW137" s="225"/>
      <c r="AXX137" s="225"/>
      <c r="AXY137" s="225"/>
      <c r="AXZ137" s="225"/>
      <c r="AYA137" s="225"/>
      <c r="AYB137" s="225"/>
      <c r="AYC137" s="225"/>
      <c r="AYD137" s="225"/>
      <c r="AYE137" s="225"/>
      <c r="AYF137" s="225"/>
      <c r="AYG137" s="225"/>
      <c r="AYH137" s="225"/>
      <c r="AYI137" s="225"/>
      <c r="AYJ137" s="225"/>
      <c r="AYK137" s="225"/>
      <c r="AYL137" s="225"/>
      <c r="AYM137" s="225"/>
      <c r="AYN137" s="225"/>
      <c r="AYO137" s="225"/>
      <c r="AYP137" s="225"/>
      <c r="AYQ137" s="225"/>
      <c r="AYR137" s="225"/>
      <c r="AYS137" s="225"/>
      <c r="AYT137" s="225"/>
      <c r="AYU137" s="225"/>
      <c r="AYV137" s="225"/>
      <c r="AYW137" s="225"/>
      <c r="AYX137" s="225"/>
      <c r="AYY137" s="225"/>
      <c r="AYZ137" s="225"/>
      <c r="AZA137" s="225"/>
      <c r="AZB137" s="225"/>
      <c r="AZC137" s="225"/>
      <c r="AZD137" s="225"/>
      <c r="AZE137" s="225"/>
      <c r="AZF137" s="225"/>
      <c r="AZG137" s="225"/>
      <c r="AZH137" s="225"/>
      <c r="AZI137" s="225"/>
      <c r="AZJ137" s="225"/>
      <c r="AZK137" s="225"/>
      <c r="AZL137" s="225"/>
      <c r="AZM137" s="225"/>
      <c r="AZN137" s="225"/>
      <c r="AZO137" s="225"/>
      <c r="AZP137" s="225"/>
      <c r="AZQ137" s="225"/>
      <c r="AZR137" s="225"/>
      <c r="AZS137" s="225"/>
      <c r="AZT137" s="225"/>
      <c r="AZU137" s="225"/>
      <c r="AZV137" s="225"/>
      <c r="AZW137" s="225"/>
      <c r="AZX137" s="225"/>
      <c r="AZY137" s="225"/>
      <c r="AZZ137" s="225"/>
      <c r="BAA137" s="225"/>
      <c r="BAB137" s="225"/>
      <c r="BAC137" s="225"/>
      <c r="BAD137" s="225"/>
      <c r="BAE137" s="225"/>
      <c r="BAF137" s="225"/>
      <c r="BAG137" s="225"/>
      <c r="BAH137" s="225"/>
      <c r="BAI137" s="225"/>
      <c r="BAJ137" s="225"/>
      <c r="BAK137" s="225"/>
      <c r="BAL137" s="225"/>
      <c r="BAM137" s="225"/>
      <c r="BAN137" s="225"/>
      <c r="BAO137" s="225"/>
      <c r="BAP137" s="225"/>
      <c r="BAQ137" s="225"/>
      <c r="BAR137" s="225"/>
      <c r="BAS137" s="225"/>
      <c r="BAT137" s="225"/>
      <c r="BAU137" s="225"/>
      <c r="BAV137" s="225"/>
      <c r="BAW137" s="225"/>
      <c r="BAX137" s="225"/>
      <c r="BAY137" s="225"/>
      <c r="BAZ137" s="225"/>
      <c r="BBA137" s="225"/>
      <c r="BBB137" s="225"/>
      <c r="BBC137" s="225"/>
      <c r="BBD137" s="225"/>
      <c r="BBE137" s="225"/>
      <c r="BBF137" s="225"/>
      <c r="BBG137" s="225"/>
      <c r="BBH137" s="225"/>
      <c r="BBI137" s="225"/>
      <c r="BBJ137" s="225"/>
      <c r="BBK137" s="225"/>
      <c r="BBL137" s="225"/>
      <c r="BBM137" s="225"/>
      <c r="BBN137" s="225"/>
      <c r="BBO137" s="225"/>
      <c r="BBP137" s="225"/>
      <c r="BBQ137" s="225"/>
      <c r="BBR137" s="225"/>
      <c r="BBS137" s="225"/>
      <c r="BBT137" s="225"/>
      <c r="BBU137" s="225"/>
      <c r="BBV137" s="225"/>
      <c r="BBW137" s="225"/>
      <c r="BBX137" s="225"/>
      <c r="BBY137" s="225"/>
      <c r="BBZ137" s="225"/>
      <c r="BCA137" s="225"/>
      <c r="BCB137" s="225"/>
      <c r="BCC137" s="225"/>
      <c r="BCD137" s="225"/>
      <c r="BCE137" s="225"/>
      <c r="BCF137" s="225"/>
      <c r="BCG137" s="225"/>
      <c r="BCH137" s="225"/>
      <c r="BCI137" s="225"/>
      <c r="BCJ137" s="225"/>
      <c r="BCK137" s="225"/>
      <c r="BCL137" s="225"/>
      <c r="BCM137" s="225"/>
      <c r="BCN137" s="225"/>
      <c r="BCO137" s="225"/>
      <c r="BCP137" s="225"/>
      <c r="BCQ137" s="225"/>
      <c r="BCR137" s="225"/>
      <c r="BCS137" s="225"/>
      <c r="BCT137" s="225"/>
      <c r="BCU137" s="225"/>
      <c r="BCV137" s="225"/>
      <c r="BCW137" s="225"/>
      <c r="BCX137" s="225"/>
      <c r="BCY137" s="225"/>
      <c r="BCZ137" s="225"/>
      <c r="BDA137" s="225"/>
      <c r="BDB137" s="225"/>
      <c r="BDC137" s="225"/>
      <c r="BDD137" s="225"/>
      <c r="BDE137" s="225"/>
      <c r="BDF137" s="225"/>
      <c r="BDG137" s="225"/>
      <c r="BDH137" s="225"/>
      <c r="BDI137" s="225"/>
      <c r="BDJ137" s="225"/>
      <c r="BDK137" s="225"/>
      <c r="BDL137" s="225"/>
      <c r="BDM137" s="225"/>
      <c r="BDN137" s="225"/>
      <c r="BDO137" s="225"/>
      <c r="BDP137" s="225"/>
      <c r="BDQ137" s="225"/>
      <c r="BDR137" s="225"/>
      <c r="BDS137" s="225"/>
      <c r="BDT137" s="225"/>
      <c r="BDU137" s="225"/>
      <c r="BDV137" s="225"/>
      <c r="BDW137" s="225"/>
      <c r="BDX137" s="225"/>
      <c r="BDY137" s="225"/>
      <c r="BDZ137" s="225"/>
      <c r="BEA137" s="225"/>
      <c r="BEB137" s="225"/>
      <c r="BEC137" s="225"/>
      <c r="BED137" s="225"/>
      <c r="BEE137" s="225"/>
      <c r="BEF137" s="225"/>
      <c r="BEG137" s="225"/>
      <c r="BEH137" s="225"/>
      <c r="BEI137" s="225"/>
      <c r="BEJ137" s="225"/>
      <c r="BEK137" s="225"/>
      <c r="BEL137" s="225"/>
      <c r="BEM137" s="225"/>
      <c r="BEN137" s="225"/>
      <c r="BEO137" s="225"/>
      <c r="BEP137" s="225"/>
      <c r="BEQ137" s="225"/>
      <c r="BER137" s="225"/>
      <c r="BES137" s="225"/>
      <c r="BET137" s="225"/>
      <c r="BEU137" s="225"/>
      <c r="BEV137" s="225"/>
      <c r="BEW137" s="225"/>
      <c r="BEX137" s="225"/>
      <c r="BEY137" s="225"/>
      <c r="BEZ137" s="225"/>
      <c r="BFA137" s="225"/>
      <c r="BFB137" s="225"/>
      <c r="BFC137" s="225"/>
      <c r="BFD137" s="225"/>
      <c r="BFE137" s="225"/>
      <c r="BFF137" s="225"/>
      <c r="BFG137" s="225"/>
      <c r="BFH137" s="225"/>
      <c r="BFI137" s="225"/>
      <c r="BFJ137" s="225"/>
      <c r="BFK137" s="225"/>
      <c r="BFL137" s="225"/>
      <c r="BFM137" s="225"/>
      <c r="BFN137" s="225"/>
      <c r="BFO137" s="225"/>
      <c r="BFP137" s="225"/>
      <c r="BFQ137" s="225"/>
      <c r="BFR137" s="225"/>
      <c r="BFS137" s="225"/>
      <c r="BFT137" s="225"/>
      <c r="BFU137" s="225"/>
      <c r="BFV137" s="225"/>
      <c r="BFW137" s="225"/>
      <c r="BFX137" s="225"/>
      <c r="BFY137" s="225"/>
      <c r="BFZ137" s="225"/>
      <c r="BGA137" s="225"/>
      <c r="BGB137" s="225"/>
      <c r="BGC137" s="225"/>
      <c r="BGD137" s="225"/>
      <c r="BGE137" s="225"/>
      <c r="BGF137" s="225"/>
      <c r="BGG137" s="225"/>
      <c r="BGH137" s="225"/>
      <c r="BGI137" s="225"/>
      <c r="BGJ137" s="225"/>
      <c r="BGK137" s="225"/>
      <c r="BGL137" s="225"/>
      <c r="BGM137" s="225"/>
      <c r="BGN137" s="225"/>
      <c r="BGO137" s="225"/>
      <c r="BGP137" s="225"/>
      <c r="BGQ137" s="225"/>
      <c r="BGR137" s="225"/>
      <c r="BGS137" s="225"/>
      <c r="BGT137" s="225"/>
      <c r="BGU137" s="225"/>
      <c r="BGV137" s="225"/>
      <c r="BGW137" s="225"/>
      <c r="BGX137" s="225"/>
      <c r="BGY137" s="225"/>
      <c r="BGZ137" s="225"/>
      <c r="BHA137" s="225"/>
      <c r="BHB137" s="225"/>
      <c r="BHC137" s="225"/>
      <c r="BHD137" s="225"/>
      <c r="BHE137" s="225"/>
      <c r="BHF137" s="225"/>
      <c r="BHG137" s="225"/>
      <c r="BHH137" s="225"/>
      <c r="BHI137" s="225"/>
      <c r="BHJ137" s="225"/>
      <c r="BHK137" s="225"/>
      <c r="BHL137" s="225"/>
      <c r="BHM137" s="225"/>
      <c r="BHN137" s="225"/>
      <c r="BHO137" s="225"/>
      <c r="BHP137" s="225"/>
      <c r="BHQ137" s="225"/>
      <c r="BHR137" s="225"/>
      <c r="BHS137" s="225"/>
      <c r="BHT137" s="225"/>
      <c r="BHU137" s="225"/>
      <c r="BHV137" s="225"/>
      <c r="BHW137" s="225"/>
      <c r="BHX137" s="225"/>
      <c r="BHY137" s="225"/>
      <c r="BHZ137" s="225"/>
      <c r="BIA137" s="225"/>
      <c r="BIB137" s="225"/>
      <c r="BIC137" s="225"/>
      <c r="BID137" s="225"/>
      <c r="BIE137" s="225"/>
      <c r="BIF137" s="225"/>
      <c r="BIG137" s="225"/>
      <c r="BIH137" s="225"/>
      <c r="BII137" s="225"/>
      <c r="BIJ137" s="225"/>
      <c r="BIK137" s="225"/>
      <c r="BIL137" s="225"/>
      <c r="BIM137" s="225"/>
      <c r="BIN137" s="225"/>
      <c r="BIO137" s="225"/>
      <c r="BIP137" s="225"/>
      <c r="BIQ137" s="225"/>
      <c r="BIR137" s="225"/>
      <c r="BIS137" s="225"/>
      <c r="BIT137" s="225"/>
      <c r="BIU137" s="225"/>
      <c r="BIV137" s="225"/>
      <c r="BIW137" s="225"/>
      <c r="BIX137" s="225"/>
      <c r="BIY137" s="225"/>
      <c r="BIZ137" s="225"/>
      <c r="BJA137" s="225"/>
      <c r="BJB137" s="225"/>
      <c r="BJC137" s="225"/>
      <c r="BJD137" s="225"/>
      <c r="BJE137" s="225"/>
      <c r="BJF137" s="225"/>
      <c r="BJG137" s="225"/>
      <c r="BJH137" s="225"/>
      <c r="BJI137" s="225"/>
      <c r="BJJ137" s="225"/>
      <c r="BJK137" s="225"/>
      <c r="BJL137" s="225"/>
      <c r="BJM137" s="225"/>
      <c r="BJN137" s="225"/>
      <c r="BJO137" s="225"/>
      <c r="BJP137" s="225"/>
      <c r="BJQ137" s="225"/>
      <c r="BJR137" s="225"/>
      <c r="BJS137" s="225"/>
      <c r="BJT137" s="225"/>
      <c r="BJU137" s="225"/>
      <c r="BJV137" s="225"/>
      <c r="BJW137" s="225"/>
      <c r="BJX137" s="225"/>
    </row>
    <row r="138" spans="1:1636" s="225" customFormat="1" ht="24.75" customHeight="1" x14ac:dyDescent="0.25">
      <c r="A138" s="245">
        <f t="shared" si="5"/>
        <v>102</v>
      </c>
      <c r="B138" s="296">
        <v>4167195</v>
      </c>
      <c r="C138" s="233" t="s">
        <v>393</v>
      </c>
      <c r="D138" s="232">
        <v>144</v>
      </c>
      <c r="E138" s="233" t="s">
        <v>11</v>
      </c>
      <c r="F138" s="244">
        <v>3000000</v>
      </c>
      <c r="G138" s="244">
        <v>3000000</v>
      </c>
      <c r="H138" s="244">
        <v>3000000</v>
      </c>
      <c r="I138" s="244">
        <v>3000000</v>
      </c>
      <c r="J138" s="244">
        <v>3000000</v>
      </c>
      <c r="K138" s="244">
        <v>3000000</v>
      </c>
      <c r="L138" s="244">
        <v>3000000</v>
      </c>
      <c r="M138" s="244">
        <v>3000000</v>
      </c>
      <c r="N138" s="244">
        <v>3000000</v>
      </c>
      <c r="O138" s="244">
        <v>3000000</v>
      </c>
      <c r="P138" s="244">
        <v>3000000</v>
      </c>
      <c r="Q138" s="244">
        <v>3000000</v>
      </c>
      <c r="R138" s="244">
        <f t="shared" si="4"/>
        <v>36000000</v>
      </c>
      <c r="S138" s="241" cm="1">
        <f t="array" ref="S138">SUM((F138:Q138)/12)</f>
        <v>3000000</v>
      </c>
      <c r="T138" s="256">
        <f>+R138</f>
        <v>36000000</v>
      </c>
      <c r="U138" s="237"/>
      <c r="V138" s="219"/>
      <c r="W138" s="219"/>
      <c r="X138" s="219"/>
      <c r="Y138" s="219"/>
      <c r="Z138" s="219"/>
      <c r="AA138" s="219"/>
      <c r="AB138" s="219"/>
      <c r="AC138" s="219"/>
      <c r="AD138" s="219"/>
      <c r="AE138" s="219"/>
      <c r="AF138" s="219"/>
      <c r="AG138" s="219"/>
      <c r="AH138" s="219"/>
      <c r="AI138" s="219"/>
      <c r="AJ138" s="219"/>
      <c r="AK138" s="219"/>
      <c r="AL138" s="219"/>
      <c r="AM138" s="219"/>
      <c r="AN138" s="219"/>
      <c r="AO138" s="219"/>
      <c r="AP138" s="219"/>
      <c r="AQ138" s="219"/>
      <c r="AR138" s="219"/>
      <c r="AS138" s="219"/>
      <c r="AT138" s="219"/>
      <c r="AU138" s="219"/>
      <c r="AV138" s="219"/>
      <c r="AW138" s="219"/>
      <c r="AX138" s="219"/>
      <c r="AY138" s="219"/>
      <c r="AZ138" s="219"/>
      <c r="BA138" s="219"/>
      <c r="BB138" s="219"/>
      <c r="BC138" s="219"/>
      <c r="BD138" s="219"/>
      <c r="BE138" s="219"/>
      <c r="BF138" s="219"/>
      <c r="BG138" s="219"/>
      <c r="BH138" s="219"/>
      <c r="BI138" s="219"/>
      <c r="BJ138" s="219"/>
      <c r="BK138" s="219"/>
      <c r="BL138" s="219"/>
      <c r="BM138" s="219"/>
      <c r="BN138" s="219"/>
      <c r="BO138" s="219"/>
      <c r="BP138" s="219"/>
      <c r="BQ138" s="219"/>
      <c r="BR138" s="219"/>
      <c r="BS138" s="219"/>
      <c r="BT138" s="219"/>
      <c r="BU138" s="219"/>
      <c r="BV138" s="219"/>
      <c r="BW138" s="219"/>
      <c r="BX138" s="219"/>
      <c r="BY138" s="219"/>
      <c r="BZ138" s="219"/>
      <c r="CA138" s="219"/>
      <c r="CB138" s="219"/>
      <c r="CC138" s="219"/>
      <c r="CD138" s="219"/>
      <c r="CE138" s="219"/>
      <c r="CF138" s="219"/>
      <c r="CG138" s="219"/>
      <c r="CH138" s="219"/>
      <c r="CI138" s="219"/>
      <c r="CJ138" s="219"/>
      <c r="CK138" s="219"/>
      <c r="CL138" s="219"/>
      <c r="CM138" s="219"/>
      <c r="CN138" s="219"/>
      <c r="CO138" s="219"/>
      <c r="CP138" s="219"/>
      <c r="CQ138" s="219"/>
      <c r="CR138" s="219"/>
      <c r="CS138" s="219"/>
      <c r="CT138" s="219"/>
      <c r="CU138" s="219"/>
      <c r="CV138" s="219"/>
      <c r="CW138" s="219"/>
      <c r="CX138" s="219"/>
      <c r="CY138" s="219"/>
      <c r="CZ138" s="219"/>
      <c r="DA138" s="219"/>
      <c r="DB138" s="219"/>
      <c r="DC138" s="219"/>
      <c r="DD138" s="219"/>
      <c r="DE138" s="219"/>
      <c r="DF138" s="219"/>
      <c r="DG138" s="219"/>
      <c r="DH138" s="219"/>
      <c r="DI138" s="219"/>
      <c r="DJ138" s="219"/>
      <c r="DK138" s="219"/>
      <c r="DL138" s="219"/>
      <c r="DM138" s="219"/>
      <c r="DN138" s="219"/>
      <c r="DO138" s="219"/>
      <c r="DP138" s="219"/>
      <c r="DQ138" s="219"/>
      <c r="DR138" s="219"/>
      <c r="DS138" s="219"/>
      <c r="DT138" s="219"/>
      <c r="DU138" s="219"/>
      <c r="DV138" s="219"/>
      <c r="DW138" s="219"/>
      <c r="DX138" s="219"/>
      <c r="DY138" s="219"/>
      <c r="DZ138" s="219"/>
      <c r="EA138" s="219"/>
      <c r="EB138" s="219"/>
      <c r="EC138" s="219"/>
      <c r="ED138" s="219"/>
      <c r="EE138" s="219"/>
      <c r="EF138" s="219"/>
      <c r="EG138" s="219"/>
      <c r="EH138" s="219"/>
      <c r="EI138" s="219"/>
      <c r="EJ138" s="219"/>
      <c r="EK138" s="219"/>
      <c r="EL138" s="219"/>
      <c r="EM138" s="219"/>
      <c r="EN138" s="219"/>
      <c r="EO138" s="219"/>
      <c r="EP138" s="219"/>
      <c r="EQ138" s="219"/>
      <c r="ER138" s="219"/>
      <c r="ES138" s="219"/>
      <c r="ET138" s="219"/>
      <c r="EU138" s="219"/>
      <c r="EV138" s="219"/>
      <c r="EW138" s="219"/>
      <c r="EX138" s="219"/>
      <c r="EY138" s="219"/>
      <c r="EZ138" s="219"/>
      <c r="FA138" s="219"/>
      <c r="FB138" s="219"/>
      <c r="FC138" s="219"/>
      <c r="FD138" s="219"/>
      <c r="FE138" s="219"/>
      <c r="FF138" s="219"/>
      <c r="FG138" s="219"/>
      <c r="FH138" s="219"/>
      <c r="FI138" s="219"/>
      <c r="FJ138" s="219"/>
      <c r="FK138" s="219"/>
      <c r="FL138" s="219"/>
      <c r="FM138" s="219"/>
      <c r="FN138" s="219"/>
      <c r="FO138" s="219"/>
      <c r="FP138" s="219"/>
      <c r="FQ138" s="219"/>
      <c r="FR138" s="219"/>
      <c r="FS138" s="219"/>
      <c r="FT138" s="219"/>
      <c r="FU138" s="219"/>
      <c r="FV138" s="219"/>
      <c r="FW138" s="219"/>
      <c r="FX138" s="219"/>
      <c r="FY138" s="219"/>
      <c r="FZ138" s="219"/>
      <c r="GA138" s="219"/>
      <c r="GB138" s="219"/>
      <c r="GC138" s="219"/>
      <c r="GD138" s="219"/>
      <c r="GE138" s="219"/>
      <c r="GF138" s="219"/>
      <c r="GG138" s="219"/>
      <c r="GH138" s="219"/>
      <c r="GI138" s="219"/>
      <c r="GJ138" s="219"/>
      <c r="GK138" s="219"/>
      <c r="GL138" s="219"/>
      <c r="GM138" s="219"/>
      <c r="GN138" s="219"/>
      <c r="GO138" s="219"/>
      <c r="GP138" s="219"/>
      <c r="GQ138" s="219"/>
      <c r="GR138" s="219"/>
      <c r="GS138" s="219"/>
      <c r="GT138" s="219"/>
      <c r="GU138" s="219"/>
      <c r="GV138" s="219"/>
      <c r="GW138" s="219"/>
      <c r="GX138" s="219"/>
      <c r="GY138" s="219"/>
      <c r="GZ138" s="219"/>
      <c r="HA138" s="219"/>
      <c r="HB138" s="219"/>
      <c r="HC138" s="219"/>
      <c r="HD138" s="219"/>
      <c r="HE138" s="219"/>
      <c r="HF138" s="219"/>
      <c r="HG138" s="219"/>
      <c r="HH138" s="219"/>
      <c r="HI138" s="219"/>
      <c r="HJ138" s="219"/>
      <c r="HK138" s="219"/>
      <c r="HL138" s="219"/>
      <c r="HM138" s="219"/>
      <c r="HN138" s="219"/>
      <c r="HO138" s="219"/>
      <c r="HP138" s="219"/>
      <c r="HQ138" s="219"/>
      <c r="HR138" s="219"/>
      <c r="HS138" s="219"/>
      <c r="HT138" s="219"/>
      <c r="HU138" s="219"/>
      <c r="HV138" s="219"/>
      <c r="HW138" s="219"/>
      <c r="HX138" s="219"/>
      <c r="HY138" s="219"/>
      <c r="HZ138" s="219"/>
      <c r="IA138" s="219"/>
      <c r="IB138" s="219"/>
      <c r="IC138" s="219"/>
      <c r="ID138" s="219"/>
      <c r="IE138" s="219"/>
      <c r="IF138" s="219"/>
      <c r="IG138" s="219"/>
      <c r="IH138" s="219"/>
      <c r="II138" s="219"/>
      <c r="IJ138" s="219"/>
      <c r="IK138" s="219"/>
      <c r="IL138" s="219"/>
      <c r="IM138" s="219"/>
      <c r="IN138" s="219"/>
      <c r="IO138" s="219"/>
      <c r="IP138" s="219"/>
      <c r="IQ138" s="219"/>
      <c r="IR138" s="219"/>
      <c r="IS138" s="219"/>
      <c r="IT138" s="219"/>
      <c r="IU138" s="219"/>
      <c r="IV138" s="219"/>
      <c r="IW138" s="219"/>
      <c r="IX138" s="219"/>
      <c r="IY138" s="219"/>
      <c r="IZ138" s="219"/>
      <c r="JA138" s="219"/>
      <c r="JB138" s="219"/>
      <c r="JC138" s="219"/>
      <c r="JD138" s="219"/>
      <c r="JE138" s="219"/>
      <c r="JF138" s="219"/>
      <c r="JG138" s="219"/>
      <c r="JH138" s="219"/>
      <c r="JI138" s="219"/>
      <c r="JJ138" s="219"/>
      <c r="JK138" s="219"/>
      <c r="JL138" s="219"/>
      <c r="JM138" s="219"/>
      <c r="JN138" s="219"/>
      <c r="JO138" s="219"/>
      <c r="JP138" s="219"/>
      <c r="JQ138" s="219"/>
      <c r="JR138" s="219"/>
      <c r="JS138" s="219"/>
      <c r="JT138" s="219"/>
      <c r="JU138" s="219"/>
      <c r="JV138" s="219"/>
      <c r="JW138" s="219"/>
      <c r="JX138" s="219"/>
      <c r="JY138" s="219"/>
      <c r="JZ138" s="219"/>
      <c r="KA138" s="219"/>
      <c r="KB138" s="219"/>
      <c r="KC138" s="219"/>
      <c r="KD138" s="219"/>
      <c r="KE138" s="219"/>
      <c r="KF138" s="219"/>
      <c r="KG138" s="219"/>
      <c r="KH138" s="219"/>
      <c r="KI138" s="219"/>
      <c r="KJ138" s="219"/>
      <c r="KK138" s="219"/>
      <c r="KL138" s="219"/>
      <c r="KM138" s="219"/>
      <c r="KN138" s="219"/>
      <c r="KO138" s="219"/>
      <c r="KP138" s="219"/>
      <c r="KQ138" s="219"/>
      <c r="KR138" s="219"/>
      <c r="KS138" s="219"/>
      <c r="KT138" s="219"/>
      <c r="KU138" s="219"/>
      <c r="KV138" s="219"/>
      <c r="KW138" s="219"/>
      <c r="KX138" s="219"/>
      <c r="KY138" s="219"/>
      <c r="KZ138" s="219"/>
      <c r="LA138" s="219"/>
      <c r="LB138" s="219"/>
      <c r="LC138" s="219"/>
      <c r="LD138" s="219"/>
      <c r="LE138" s="219"/>
      <c r="LF138" s="219"/>
      <c r="LG138" s="219"/>
      <c r="LH138" s="219"/>
      <c r="LI138" s="219"/>
      <c r="LJ138" s="219"/>
      <c r="LK138" s="219"/>
      <c r="LL138" s="219"/>
      <c r="LM138" s="219"/>
      <c r="LN138" s="219"/>
      <c r="LO138" s="219"/>
      <c r="LP138" s="219"/>
      <c r="LQ138" s="219"/>
      <c r="LR138" s="219"/>
      <c r="LS138" s="219"/>
      <c r="LT138" s="219"/>
      <c r="LU138" s="219"/>
      <c r="LV138" s="219"/>
      <c r="LW138" s="219"/>
      <c r="LX138" s="219"/>
      <c r="LY138" s="219"/>
      <c r="LZ138" s="219"/>
      <c r="MA138" s="219"/>
      <c r="MB138" s="219"/>
      <c r="MC138" s="219"/>
      <c r="MD138" s="219"/>
      <c r="ME138" s="219"/>
      <c r="MF138" s="219"/>
      <c r="MG138" s="219"/>
      <c r="MH138" s="219"/>
      <c r="MI138" s="219"/>
      <c r="MJ138" s="219"/>
      <c r="MK138" s="219"/>
      <c r="ML138" s="219"/>
      <c r="MM138" s="219"/>
      <c r="MN138" s="219"/>
      <c r="MO138" s="219"/>
      <c r="MP138" s="219"/>
      <c r="MQ138" s="219"/>
      <c r="MR138" s="219"/>
      <c r="MS138" s="219"/>
      <c r="MT138" s="219"/>
      <c r="MU138" s="219"/>
      <c r="MV138" s="219"/>
      <c r="MW138" s="219"/>
      <c r="MX138" s="219"/>
      <c r="MY138" s="219"/>
      <c r="MZ138" s="219"/>
      <c r="NA138" s="219"/>
      <c r="NB138" s="219"/>
      <c r="NC138" s="219"/>
      <c r="ND138" s="219"/>
      <c r="NE138" s="219"/>
      <c r="NF138" s="219"/>
      <c r="NG138" s="219"/>
      <c r="NH138" s="219"/>
      <c r="NI138" s="219"/>
      <c r="NJ138" s="219"/>
      <c r="NK138" s="219"/>
      <c r="NL138" s="219"/>
      <c r="NM138" s="219"/>
      <c r="NN138" s="219"/>
      <c r="NO138" s="219"/>
      <c r="NP138" s="219"/>
      <c r="NQ138" s="219"/>
      <c r="NR138" s="219"/>
      <c r="NS138" s="219"/>
      <c r="NT138" s="219"/>
      <c r="NU138" s="219"/>
      <c r="NV138" s="219"/>
      <c r="NW138" s="219"/>
      <c r="NX138" s="219"/>
      <c r="NY138" s="219"/>
      <c r="NZ138" s="219"/>
      <c r="OA138" s="219"/>
      <c r="OB138" s="219"/>
      <c r="OC138" s="219"/>
      <c r="OD138" s="219"/>
      <c r="OE138" s="219"/>
      <c r="OF138" s="219"/>
      <c r="OG138" s="219"/>
      <c r="OH138" s="219"/>
      <c r="OI138" s="219"/>
      <c r="OJ138" s="219"/>
      <c r="OK138" s="219"/>
      <c r="OL138" s="219"/>
      <c r="OM138" s="219"/>
      <c r="ON138" s="219"/>
      <c r="OO138" s="219"/>
      <c r="OP138" s="219"/>
      <c r="OQ138" s="219"/>
      <c r="OR138" s="219"/>
      <c r="OS138" s="219"/>
      <c r="OT138" s="219"/>
      <c r="OU138" s="219"/>
      <c r="OV138" s="219"/>
      <c r="OW138" s="219"/>
      <c r="OX138" s="219"/>
      <c r="OY138" s="219"/>
      <c r="OZ138" s="219"/>
      <c r="PA138" s="219"/>
      <c r="PB138" s="219"/>
      <c r="PC138" s="219"/>
      <c r="PD138" s="219"/>
      <c r="PE138" s="219"/>
      <c r="PF138" s="219"/>
      <c r="PG138" s="219"/>
      <c r="PH138" s="219"/>
      <c r="PI138" s="219"/>
      <c r="PJ138" s="219"/>
      <c r="PK138" s="219"/>
      <c r="PL138" s="219"/>
      <c r="PM138" s="219"/>
      <c r="PN138" s="219"/>
      <c r="PO138" s="219"/>
      <c r="PP138" s="219"/>
      <c r="PQ138" s="219"/>
      <c r="PR138" s="219"/>
      <c r="PS138" s="219"/>
      <c r="PT138" s="219"/>
      <c r="PU138" s="219"/>
      <c r="PV138" s="219"/>
      <c r="PW138" s="219"/>
      <c r="PX138" s="219"/>
      <c r="PY138" s="219"/>
      <c r="PZ138" s="219"/>
      <c r="QA138" s="219"/>
      <c r="QB138" s="219"/>
      <c r="QC138" s="219"/>
      <c r="QD138" s="219"/>
      <c r="QE138" s="219"/>
      <c r="QF138" s="219"/>
      <c r="QG138" s="219"/>
      <c r="QH138" s="219"/>
      <c r="QI138" s="219"/>
      <c r="QJ138" s="219"/>
      <c r="QK138" s="219"/>
      <c r="QL138" s="219"/>
      <c r="QM138" s="219"/>
      <c r="QN138" s="219"/>
      <c r="QO138" s="219"/>
      <c r="QP138" s="219"/>
      <c r="QQ138" s="219"/>
      <c r="QR138" s="219"/>
      <c r="QS138" s="219"/>
      <c r="QT138" s="219"/>
      <c r="QU138" s="219"/>
      <c r="QV138" s="219"/>
      <c r="QW138" s="219"/>
      <c r="QX138" s="219"/>
      <c r="QY138" s="219"/>
      <c r="QZ138" s="219"/>
      <c r="RA138" s="219"/>
      <c r="RB138" s="219"/>
      <c r="RC138" s="219"/>
      <c r="RD138" s="219"/>
      <c r="RE138" s="219"/>
      <c r="RF138" s="219"/>
      <c r="RG138" s="219"/>
      <c r="RH138" s="219"/>
      <c r="RI138" s="219"/>
      <c r="RJ138" s="219"/>
      <c r="RK138" s="219"/>
      <c r="RL138" s="219"/>
      <c r="RM138" s="219"/>
      <c r="RN138" s="219"/>
      <c r="RO138" s="219"/>
      <c r="RP138" s="219"/>
      <c r="RQ138" s="219"/>
      <c r="RR138" s="219"/>
      <c r="RS138" s="219"/>
      <c r="RT138" s="219"/>
      <c r="RU138" s="219"/>
      <c r="RV138" s="219"/>
      <c r="RW138" s="219"/>
      <c r="RX138" s="219"/>
      <c r="RY138" s="219"/>
      <c r="RZ138" s="219"/>
      <c r="SA138" s="219"/>
      <c r="SB138" s="219"/>
      <c r="SC138" s="219"/>
      <c r="SD138" s="219"/>
      <c r="SE138" s="219"/>
      <c r="SF138" s="219"/>
      <c r="SG138" s="219"/>
      <c r="SH138" s="219"/>
      <c r="SI138" s="219"/>
      <c r="SJ138" s="219"/>
      <c r="SK138" s="219"/>
      <c r="SL138" s="219"/>
      <c r="SM138" s="219"/>
      <c r="SN138" s="219"/>
      <c r="SO138" s="219"/>
      <c r="SP138" s="219"/>
      <c r="SQ138" s="219"/>
      <c r="SR138" s="219"/>
      <c r="SS138" s="219"/>
      <c r="ST138" s="219"/>
      <c r="SU138" s="219"/>
      <c r="SV138" s="219"/>
      <c r="SW138" s="219"/>
      <c r="SX138" s="219"/>
      <c r="SY138" s="219"/>
      <c r="SZ138" s="219"/>
      <c r="TA138" s="219"/>
      <c r="TB138" s="219"/>
      <c r="TC138" s="219"/>
      <c r="TD138" s="219"/>
      <c r="TE138" s="219"/>
      <c r="TF138" s="219"/>
      <c r="TG138" s="219"/>
      <c r="TH138" s="219"/>
      <c r="TI138" s="219"/>
      <c r="TJ138" s="219"/>
      <c r="TK138" s="219"/>
      <c r="TL138" s="219"/>
      <c r="TM138" s="219"/>
      <c r="TN138" s="219"/>
      <c r="TO138" s="219"/>
      <c r="TP138" s="219"/>
      <c r="TQ138" s="219"/>
      <c r="TR138" s="219"/>
      <c r="TS138" s="219"/>
      <c r="TT138" s="219"/>
      <c r="TU138" s="219"/>
      <c r="TV138" s="219"/>
      <c r="TW138" s="219"/>
      <c r="TX138" s="219"/>
      <c r="TY138" s="219"/>
      <c r="TZ138" s="219"/>
      <c r="UA138" s="219"/>
      <c r="UB138" s="219"/>
      <c r="UC138" s="219"/>
      <c r="UD138" s="219"/>
      <c r="UE138" s="219"/>
      <c r="UF138" s="219"/>
      <c r="UG138" s="219"/>
      <c r="UH138" s="219"/>
      <c r="UI138" s="219"/>
      <c r="UJ138" s="219"/>
      <c r="UK138" s="219"/>
      <c r="UL138" s="219"/>
      <c r="UM138" s="219"/>
      <c r="UN138" s="219"/>
      <c r="UO138" s="219"/>
      <c r="UP138" s="219"/>
      <c r="UQ138" s="219"/>
      <c r="UR138" s="219"/>
      <c r="US138" s="219"/>
      <c r="UT138" s="219"/>
      <c r="UU138" s="219"/>
      <c r="UV138" s="219"/>
      <c r="UW138" s="219"/>
      <c r="UX138" s="219"/>
      <c r="UY138" s="219"/>
      <c r="UZ138" s="219"/>
      <c r="VA138" s="219"/>
      <c r="VB138" s="219"/>
      <c r="VC138" s="219"/>
      <c r="VD138" s="219"/>
      <c r="VE138" s="219"/>
      <c r="VF138" s="219"/>
      <c r="VG138" s="219"/>
      <c r="VH138" s="219"/>
      <c r="VI138" s="219"/>
      <c r="VJ138" s="219"/>
      <c r="VK138" s="219"/>
      <c r="VL138" s="219"/>
      <c r="VM138" s="219"/>
      <c r="VN138" s="219"/>
      <c r="VO138" s="219"/>
      <c r="VP138" s="219"/>
      <c r="VQ138" s="219"/>
      <c r="VR138" s="219"/>
      <c r="VS138" s="219"/>
      <c r="VT138" s="219"/>
      <c r="VU138" s="219"/>
      <c r="VV138" s="219"/>
      <c r="VW138" s="219"/>
      <c r="VX138" s="219"/>
      <c r="VY138" s="219"/>
      <c r="VZ138" s="219"/>
      <c r="WA138" s="219"/>
      <c r="WB138" s="219"/>
      <c r="WC138" s="219"/>
      <c r="WD138" s="219"/>
      <c r="WE138" s="219"/>
      <c r="WF138" s="219"/>
      <c r="WG138" s="219"/>
      <c r="WH138" s="219"/>
      <c r="WI138" s="219"/>
      <c r="WJ138" s="219"/>
      <c r="WK138" s="219"/>
      <c r="WL138" s="219"/>
      <c r="WM138" s="219"/>
      <c r="WN138" s="219"/>
      <c r="WO138" s="219"/>
      <c r="WP138" s="219"/>
      <c r="WQ138" s="219"/>
      <c r="WR138" s="219"/>
      <c r="WS138" s="219"/>
      <c r="WT138" s="219"/>
      <c r="WU138" s="219"/>
      <c r="WV138" s="219"/>
      <c r="WW138" s="219"/>
      <c r="WX138" s="219"/>
      <c r="WY138" s="219"/>
      <c r="WZ138" s="219"/>
      <c r="XA138" s="219"/>
      <c r="XB138" s="219"/>
      <c r="XC138" s="219"/>
      <c r="XD138" s="219"/>
      <c r="XE138" s="219"/>
      <c r="XF138" s="219"/>
      <c r="XG138" s="219"/>
      <c r="XH138" s="219"/>
      <c r="XI138" s="219"/>
      <c r="XJ138" s="219"/>
      <c r="XK138" s="219"/>
      <c r="XL138" s="219"/>
      <c r="XM138" s="219"/>
      <c r="XN138" s="219"/>
      <c r="XO138" s="219"/>
      <c r="XP138" s="219"/>
      <c r="XQ138" s="219"/>
      <c r="XR138" s="219"/>
      <c r="XS138" s="219"/>
      <c r="XT138" s="219"/>
      <c r="XU138" s="219"/>
      <c r="XV138" s="219"/>
      <c r="XW138" s="219"/>
      <c r="XX138" s="219"/>
      <c r="XY138" s="219"/>
      <c r="XZ138" s="219"/>
      <c r="YA138" s="219"/>
      <c r="YB138" s="219"/>
      <c r="YC138" s="219"/>
      <c r="YD138" s="219"/>
      <c r="YE138" s="219"/>
      <c r="YF138" s="219"/>
      <c r="YG138" s="219"/>
      <c r="YH138" s="219"/>
      <c r="YI138" s="219"/>
      <c r="YJ138" s="219"/>
      <c r="YK138" s="219"/>
      <c r="YL138" s="219"/>
      <c r="YM138" s="219"/>
      <c r="YN138" s="219"/>
      <c r="YO138" s="219"/>
      <c r="YP138" s="219"/>
      <c r="YQ138" s="219"/>
      <c r="YR138" s="219"/>
      <c r="YS138" s="219"/>
      <c r="YT138" s="219"/>
      <c r="YU138" s="219"/>
      <c r="YV138" s="219"/>
      <c r="YW138" s="219"/>
      <c r="YX138" s="219"/>
      <c r="YY138" s="219"/>
      <c r="YZ138" s="219"/>
      <c r="ZA138" s="219"/>
      <c r="ZB138" s="219"/>
      <c r="ZC138" s="219"/>
      <c r="ZD138" s="219"/>
      <c r="ZE138" s="219"/>
      <c r="ZF138" s="219"/>
      <c r="ZG138" s="219"/>
      <c r="ZH138" s="219"/>
      <c r="ZI138" s="219"/>
      <c r="ZJ138" s="219"/>
      <c r="ZK138" s="219"/>
      <c r="ZL138" s="219"/>
      <c r="ZM138" s="219"/>
      <c r="ZN138" s="219"/>
      <c r="ZO138" s="219"/>
      <c r="ZP138" s="219"/>
      <c r="ZQ138" s="219"/>
      <c r="ZR138" s="219"/>
      <c r="ZS138" s="219"/>
      <c r="ZT138" s="219"/>
      <c r="ZU138" s="219"/>
      <c r="ZV138" s="219"/>
      <c r="ZW138" s="219"/>
      <c r="ZX138" s="219"/>
      <c r="ZY138" s="219"/>
      <c r="ZZ138" s="219"/>
      <c r="AAA138" s="219"/>
      <c r="AAB138" s="219"/>
      <c r="AAC138" s="219"/>
      <c r="AAD138" s="219"/>
      <c r="AAE138" s="219"/>
      <c r="AAF138" s="219"/>
      <c r="AAG138" s="219"/>
      <c r="AAH138" s="219"/>
      <c r="AAI138" s="219"/>
      <c r="AAJ138" s="219"/>
      <c r="AAK138" s="219"/>
      <c r="AAL138" s="219"/>
      <c r="AAM138" s="219"/>
      <c r="AAN138" s="219"/>
      <c r="AAO138" s="219"/>
      <c r="AAP138" s="219"/>
      <c r="AAQ138" s="219"/>
      <c r="AAR138" s="219"/>
      <c r="AAS138" s="219"/>
      <c r="AAT138" s="219"/>
      <c r="AAU138" s="219"/>
      <c r="AAV138" s="219"/>
      <c r="AAW138" s="219"/>
      <c r="AAX138" s="219"/>
      <c r="AAY138" s="219"/>
      <c r="AAZ138" s="219"/>
      <c r="ABA138" s="219"/>
      <c r="ABB138" s="219"/>
      <c r="ABC138" s="219"/>
      <c r="ABD138" s="219"/>
      <c r="ABE138" s="219"/>
      <c r="ABF138" s="219"/>
      <c r="ABG138" s="219"/>
      <c r="ABH138" s="219"/>
      <c r="ABI138" s="219"/>
      <c r="ABJ138" s="219"/>
      <c r="ABK138" s="219"/>
      <c r="ABL138" s="219"/>
      <c r="ABM138" s="219"/>
      <c r="ABN138" s="219"/>
      <c r="ABO138" s="219"/>
      <c r="ABP138" s="219"/>
      <c r="ABQ138" s="219"/>
      <c r="ABR138" s="219"/>
      <c r="ABS138" s="219"/>
      <c r="ABT138" s="219"/>
      <c r="ABU138" s="219"/>
      <c r="ABV138" s="219"/>
      <c r="ABW138" s="219"/>
      <c r="ABX138" s="219"/>
      <c r="ABY138" s="219"/>
      <c r="ABZ138" s="219"/>
      <c r="ACA138" s="219"/>
      <c r="ACB138" s="219"/>
      <c r="ACC138" s="219"/>
      <c r="ACD138" s="219"/>
      <c r="ACE138" s="219"/>
      <c r="ACF138" s="219"/>
      <c r="ACG138" s="219"/>
      <c r="ACH138" s="219"/>
      <c r="ACI138" s="219"/>
      <c r="ACJ138" s="219"/>
      <c r="ACK138" s="219"/>
      <c r="ACL138" s="219"/>
      <c r="ACM138" s="219"/>
      <c r="ACN138" s="219"/>
      <c r="ACO138" s="219"/>
      <c r="ACP138" s="219"/>
      <c r="ACQ138" s="219"/>
      <c r="ACR138" s="219"/>
      <c r="ACS138" s="219"/>
      <c r="ACT138" s="219"/>
      <c r="ACU138" s="219"/>
      <c r="ACV138" s="219"/>
      <c r="ACW138" s="219"/>
      <c r="ACX138" s="219"/>
      <c r="ACY138" s="219"/>
      <c r="ACZ138" s="219"/>
      <c r="ADA138" s="219"/>
      <c r="ADB138" s="219"/>
      <c r="ADC138" s="219"/>
      <c r="ADD138" s="219"/>
      <c r="ADE138" s="219"/>
      <c r="ADF138" s="219"/>
      <c r="ADG138" s="219"/>
      <c r="ADH138" s="219"/>
      <c r="ADI138" s="219"/>
      <c r="ADJ138" s="219"/>
      <c r="ADK138" s="219"/>
      <c r="ADL138" s="219"/>
      <c r="ADM138" s="219"/>
      <c r="ADN138" s="219"/>
      <c r="ADO138" s="219"/>
      <c r="ADP138" s="219"/>
      <c r="ADQ138" s="219"/>
      <c r="ADR138" s="219"/>
      <c r="ADS138" s="219"/>
      <c r="ADT138" s="219"/>
      <c r="ADU138" s="219"/>
      <c r="ADV138" s="219"/>
      <c r="ADW138" s="219"/>
      <c r="ADX138" s="219"/>
      <c r="ADY138" s="219"/>
      <c r="ADZ138" s="219"/>
      <c r="AEA138" s="219"/>
      <c r="AEB138" s="219"/>
      <c r="AEC138" s="219"/>
      <c r="AED138" s="219"/>
      <c r="AEE138" s="219"/>
      <c r="AEF138" s="219"/>
      <c r="AEG138" s="219"/>
      <c r="AEH138" s="219"/>
      <c r="AEI138" s="219"/>
      <c r="AEJ138" s="219"/>
      <c r="AEK138" s="219"/>
      <c r="AEL138" s="219"/>
      <c r="AEM138" s="219"/>
      <c r="AEN138" s="219"/>
      <c r="AEO138" s="219"/>
      <c r="AEP138" s="219"/>
      <c r="AEQ138" s="219"/>
      <c r="AER138" s="219"/>
      <c r="AES138" s="219"/>
      <c r="AET138" s="219"/>
      <c r="AEU138" s="219"/>
      <c r="AEV138" s="219"/>
      <c r="AEW138" s="219"/>
      <c r="AEX138" s="219"/>
      <c r="AEY138" s="219"/>
      <c r="AEZ138" s="219"/>
      <c r="AFA138" s="219"/>
      <c r="AFB138" s="219"/>
      <c r="AFC138" s="219"/>
      <c r="AFD138" s="219"/>
      <c r="AFE138" s="219"/>
      <c r="AFF138" s="219"/>
      <c r="AFG138" s="219"/>
      <c r="AFH138" s="219"/>
      <c r="AFI138" s="219"/>
      <c r="AFJ138" s="219"/>
      <c r="AFK138" s="219"/>
      <c r="AFL138" s="219"/>
      <c r="AFM138" s="219"/>
      <c r="AFN138" s="219"/>
      <c r="AFO138" s="219"/>
      <c r="AFP138" s="219"/>
      <c r="AFQ138" s="219"/>
      <c r="AFR138" s="219"/>
      <c r="AFS138" s="219"/>
      <c r="AFT138" s="219"/>
      <c r="AFU138" s="219"/>
      <c r="AFV138" s="219"/>
      <c r="AFW138" s="219"/>
      <c r="AFX138" s="219"/>
      <c r="AFY138" s="219"/>
      <c r="AFZ138" s="219"/>
      <c r="AGA138" s="219"/>
      <c r="AGB138" s="219"/>
      <c r="AGC138" s="219"/>
      <c r="AGD138" s="219"/>
      <c r="AGE138" s="219"/>
      <c r="AGF138" s="219"/>
      <c r="AGG138" s="219"/>
      <c r="AGH138" s="219"/>
      <c r="AGI138" s="219"/>
      <c r="AGJ138" s="219"/>
      <c r="AGK138" s="219"/>
      <c r="AGL138" s="219"/>
      <c r="AGM138" s="219"/>
      <c r="AGN138" s="219"/>
      <c r="AGO138" s="219"/>
      <c r="AGP138" s="219"/>
      <c r="AGQ138" s="219"/>
      <c r="AGR138" s="219"/>
      <c r="AGS138" s="219"/>
      <c r="AGT138" s="219"/>
      <c r="AGU138" s="219"/>
      <c r="AGV138" s="219"/>
      <c r="AGW138" s="219"/>
      <c r="AGX138" s="219"/>
      <c r="AGY138" s="219"/>
      <c r="AGZ138" s="219"/>
      <c r="AHA138" s="219"/>
      <c r="AHB138" s="219"/>
      <c r="AHC138" s="219"/>
      <c r="AHD138" s="219"/>
      <c r="AHE138" s="219"/>
      <c r="AHF138" s="219"/>
      <c r="AHG138" s="219"/>
      <c r="AHH138" s="219"/>
      <c r="AHI138" s="219"/>
      <c r="AHJ138" s="219"/>
      <c r="AHK138" s="219"/>
      <c r="AHL138" s="219"/>
      <c r="AHM138" s="219"/>
      <c r="AHN138" s="219"/>
      <c r="AHO138" s="219"/>
      <c r="AHP138" s="219"/>
      <c r="AHQ138" s="219"/>
      <c r="AHR138" s="219"/>
      <c r="AHS138" s="219"/>
      <c r="AHT138" s="219"/>
      <c r="AHU138" s="219"/>
      <c r="AHV138" s="219"/>
      <c r="AHW138" s="219"/>
      <c r="AHX138" s="219"/>
      <c r="AHY138" s="219"/>
      <c r="AHZ138" s="219"/>
      <c r="AIA138" s="219"/>
      <c r="AIB138" s="219"/>
      <c r="AIC138" s="219"/>
      <c r="AID138" s="219"/>
      <c r="AIE138" s="219"/>
      <c r="AIF138" s="219"/>
      <c r="AIG138" s="219"/>
      <c r="AIH138" s="219"/>
      <c r="AII138" s="219"/>
      <c r="AIJ138" s="219"/>
      <c r="AIK138" s="219"/>
      <c r="AIL138" s="219"/>
      <c r="AIM138" s="219"/>
      <c r="AIN138" s="219"/>
      <c r="AIO138" s="219"/>
      <c r="AIP138" s="219"/>
      <c r="AIQ138" s="219"/>
      <c r="AIR138" s="219"/>
      <c r="AIS138" s="219"/>
      <c r="AIT138" s="219"/>
      <c r="AIU138" s="219"/>
      <c r="AIV138" s="219"/>
      <c r="AIW138" s="219"/>
      <c r="AIX138" s="219"/>
      <c r="AIY138" s="219"/>
      <c r="AIZ138" s="219"/>
      <c r="AJA138" s="219"/>
      <c r="AJB138" s="219"/>
      <c r="AJC138" s="219"/>
      <c r="AJD138" s="219"/>
      <c r="AJE138" s="219"/>
      <c r="AJF138" s="219"/>
      <c r="AJG138" s="219"/>
      <c r="AJH138" s="219"/>
      <c r="AJI138" s="219"/>
      <c r="AJJ138" s="219"/>
      <c r="AJK138" s="219"/>
      <c r="AJL138" s="219"/>
      <c r="AJM138" s="219"/>
      <c r="AJN138" s="219"/>
      <c r="AJO138" s="219"/>
      <c r="AJP138" s="219"/>
      <c r="AJQ138" s="219"/>
      <c r="AJR138" s="219"/>
      <c r="AJS138" s="219"/>
      <c r="AJT138" s="219"/>
      <c r="AJU138" s="219"/>
      <c r="AJV138" s="219"/>
      <c r="AJW138" s="219"/>
      <c r="AJX138" s="219"/>
      <c r="AJY138" s="219"/>
      <c r="AJZ138" s="219"/>
      <c r="AKA138" s="219"/>
      <c r="AKB138" s="219"/>
      <c r="AKC138" s="219"/>
      <c r="AKD138" s="219"/>
      <c r="AKE138" s="219"/>
      <c r="AKF138" s="219"/>
      <c r="AKG138" s="219"/>
      <c r="AKH138" s="219"/>
      <c r="AKI138" s="219"/>
      <c r="AKJ138" s="219"/>
      <c r="AKK138" s="219"/>
      <c r="AKL138" s="219"/>
      <c r="AKM138" s="219"/>
      <c r="AKN138" s="219"/>
      <c r="AKO138" s="219"/>
      <c r="AKP138" s="219"/>
      <c r="AKQ138" s="219"/>
      <c r="AKR138" s="219"/>
      <c r="AKS138" s="219"/>
      <c r="AKT138" s="219"/>
      <c r="AKU138" s="219"/>
      <c r="AKV138" s="219"/>
      <c r="AKW138" s="219"/>
      <c r="AKX138" s="219"/>
      <c r="AKY138" s="219"/>
      <c r="AKZ138" s="219"/>
      <c r="ALA138" s="219"/>
      <c r="ALB138" s="219"/>
      <c r="ALC138" s="219"/>
      <c r="ALD138" s="219"/>
      <c r="ALE138" s="219"/>
      <c r="ALF138" s="219"/>
      <c r="ALG138" s="219"/>
      <c r="ALH138" s="219"/>
      <c r="ALI138" s="219"/>
      <c r="ALJ138" s="219"/>
      <c r="ALK138" s="219"/>
      <c r="ALL138" s="219"/>
      <c r="ALM138" s="219"/>
      <c r="ALN138" s="219"/>
      <c r="ALO138" s="219"/>
      <c r="ALP138" s="219"/>
      <c r="ALQ138" s="219"/>
      <c r="ALR138" s="219"/>
      <c r="ALS138" s="219"/>
      <c r="ALT138" s="219"/>
      <c r="ALU138" s="219"/>
      <c r="ALV138" s="219"/>
      <c r="ALW138" s="219"/>
      <c r="ALX138" s="219"/>
      <c r="ALY138" s="219"/>
      <c r="ALZ138" s="219"/>
      <c r="AMA138" s="219"/>
      <c r="AMB138" s="219"/>
      <c r="AMC138" s="219"/>
      <c r="AMD138" s="219"/>
      <c r="AME138" s="219"/>
      <c r="AMF138" s="219"/>
      <c r="AMG138" s="219"/>
      <c r="AMH138" s="219"/>
      <c r="AMI138" s="219"/>
      <c r="AMJ138" s="219"/>
      <c r="AMK138" s="219"/>
      <c r="AML138" s="219"/>
      <c r="AMM138" s="219"/>
      <c r="AMN138" s="219"/>
      <c r="AMO138" s="219"/>
      <c r="AMP138" s="219"/>
      <c r="AMQ138" s="219"/>
      <c r="AMR138" s="219"/>
      <c r="AMS138" s="219"/>
      <c r="AMT138" s="219"/>
      <c r="AMU138" s="219"/>
      <c r="AMV138" s="219"/>
      <c r="AMW138" s="219"/>
      <c r="AMX138" s="219"/>
      <c r="AMY138" s="219"/>
      <c r="AMZ138" s="219"/>
      <c r="ANA138" s="219"/>
      <c r="ANB138" s="219"/>
      <c r="ANC138" s="219"/>
      <c r="AND138" s="219"/>
      <c r="ANE138" s="219"/>
      <c r="ANF138" s="219"/>
      <c r="ANG138" s="219"/>
      <c r="ANH138" s="219"/>
      <c r="ANI138" s="219"/>
      <c r="ANJ138" s="219"/>
      <c r="ANK138" s="219"/>
      <c r="ANL138" s="219"/>
      <c r="ANM138" s="219"/>
      <c r="ANN138" s="219"/>
      <c r="ANO138" s="219"/>
      <c r="ANP138" s="219"/>
      <c r="ANQ138" s="219"/>
      <c r="ANR138" s="219"/>
      <c r="ANS138" s="219"/>
      <c r="ANT138" s="219"/>
      <c r="ANU138" s="219"/>
      <c r="ANV138" s="219"/>
      <c r="ANW138" s="219"/>
      <c r="ANX138" s="219"/>
      <c r="ANY138" s="219"/>
      <c r="ANZ138" s="219"/>
      <c r="AOA138" s="219"/>
      <c r="AOB138" s="219"/>
      <c r="AOC138" s="219"/>
      <c r="AOD138" s="219"/>
      <c r="AOE138" s="219"/>
      <c r="AOF138" s="219"/>
      <c r="AOG138" s="219"/>
      <c r="AOH138" s="219"/>
      <c r="AOI138" s="219"/>
      <c r="AOJ138" s="219"/>
      <c r="AOK138" s="219"/>
      <c r="AOL138" s="219"/>
      <c r="AOM138" s="219"/>
      <c r="AON138" s="219"/>
      <c r="AOO138" s="219"/>
      <c r="AOP138" s="219"/>
      <c r="AOQ138" s="219"/>
      <c r="AOR138" s="219"/>
      <c r="AOS138" s="219"/>
      <c r="AOT138" s="219"/>
      <c r="AOU138" s="219"/>
      <c r="AOV138" s="219"/>
      <c r="AOW138" s="219"/>
      <c r="AOX138" s="219"/>
      <c r="AOY138" s="219"/>
      <c r="AOZ138" s="219"/>
      <c r="APA138" s="219"/>
      <c r="APB138" s="219"/>
      <c r="APC138" s="219"/>
      <c r="APD138" s="219"/>
      <c r="APE138" s="219"/>
      <c r="APF138" s="219"/>
      <c r="APG138" s="219"/>
      <c r="APH138" s="219"/>
      <c r="API138" s="219"/>
      <c r="APJ138" s="219"/>
      <c r="APK138" s="219"/>
      <c r="APL138" s="219"/>
      <c r="APM138" s="219"/>
      <c r="APN138" s="219"/>
      <c r="APO138" s="219"/>
      <c r="APP138" s="219"/>
      <c r="APQ138" s="219"/>
      <c r="APR138" s="219"/>
      <c r="APS138" s="219"/>
      <c r="APT138" s="219"/>
      <c r="APU138" s="219"/>
      <c r="APV138" s="219"/>
      <c r="APW138" s="219"/>
      <c r="APX138" s="219"/>
      <c r="APY138" s="219"/>
      <c r="APZ138" s="219"/>
      <c r="AQA138" s="219"/>
      <c r="AQB138" s="219"/>
      <c r="AQC138" s="219"/>
      <c r="AQD138" s="219"/>
      <c r="AQE138" s="219"/>
      <c r="AQF138" s="219"/>
      <c r="AQG138" s="219"/>
      <c r="AQH138" s="219"/>
      <c r="AQI138" s="219"/>
      <c r="AQJ138" s="219"/>
      <c r="AQK138" s="219"/>
      <c r="AQL138" s="219"/>
      <c r="AQM138" s="219"/>
      <c r="AQN138" s="219"/>
      <c r="AQO138" s="219"/>
      <c r="AQP138" s="219"/>
      <c r="AQQ138" s="219"/>
      <c r="AQR138" s="219"/>
      <c r="AQS138" s="219"/>
      <c r="AQT138" s="219"/>
      <c r="AQU138" s="219"/>
      <c r="AQV138" s="219"/>
      <c r="AQW138" s="219"/>
      <c r="AQX138" s="219"/>
      <c r="AQY138" s="219"/>
      <c r="AQZ138" s="219"/>
      <c r="ARA138" s="219"/>
      <c r="ARB138" s="219"/>
      <c r="ARC138" s="219"/>
      <c r="ARD138" s="219"/>
      <c r="ARE138" s="219"/>
      <c r="ARF138" s="219"/>
      <c r="ARG138" s="219"/>
      <c r="ARH138" s="219"/>
      <c r="ARI138" s="219"/>
      <c r="ARJ138" s="219"/>
      <c r="ARK138" s="219"/>
      <c r="ARL138" s="219"/>
      <c r="ARM138" s="219"/>
      <c r="ARN138" s="219"/>
      <c r="ARO138" s="219"/>
      <c r="ARP138" s="219"/>
      <c r="ARQ138" s="219"/>
      <c r="ARR138" s="219"/>
      <c r="ARS138" s="219"/>
      <c r="ART138" s="219"/>
      <c r="ARU138" s="219"/>
      <c r="ARV138" s="219"/>
      <c r="ARW138" s="219"/>
      <c r="ARX138" s="219"/>
      <c r="ARY138" s="219"/>
      <c r="ARZ138" s="219"/>
      <c r="ASA138" s="219"/>
      <c r="ASB138" s="219"/>
      <c r="ASC138" s="219"/>
      <c r="ASD138" s="219"/>
      <c r="ASE138" s="219"/>
      <c r="ASF138" s="219"/>
      <c r="ASG138" s="219"/>
      <c r="ASH138" s="219"/>
      <c r="ASI138" s="219"/>
      <c r="ASJ138" s="219"/>
      <c r="ASK138" s="219"/>
      <c r="ASL138" s="219"/>
      <c r="ASM138" s="219"/>
      <c r="ASN138" s="219"/>
      <c r="ASO138" s="219"/>
      <c r="ASP138" s="219"/>
      <c r="ASQ138" s="219"/>
      <c r="ASR138" s="219"/>
      <c r="ASS138" s="219"/>
      <c r="AST138" s="219"/>
      <c r="ASU138" s="219"/>
      <c r="ASV138" s="219"/>
      <c r="ASW138" s="219"/>
      <c r="ASX138" s="219"/>
      <c r="ASY138" s="219"/>
      <c r="ASZ138" s="219"/>
      <c r="ATA138" s="219"/>
      <c r="ATB138" s="219"/>
      <c r="ATC138" s="219"/>
      <c r="ATD138" s="219"/>
      <c r="ATE138" s="219"/>
      <c r="ATF138" s="219"/>
      <c r="ATG138" s="219"/>
      <c r="ATH138" s="219"/>
      <c r="ATI138" s="219"/>
      <c r="ATJ138" s="219"/>
      <c r="ATK138" s="219"/>
      <c r="ATL138" s="219"/>
      <c r="ATM138" s="219"/>
      <c r="ATN138" s="219"/>
      <c r="ATO138" s="219"/>
      <c r="ATP138" s="219"/>
      <c r="ATQ138" s="219"/>
      <c r="ATR138" s="219"/>
      <c r="ATS138" s="219"/>
      <c r="ATT138" s="219"/>
      <c r="ATU138" s="219"/>
      <c r="ATV138" s="219"/>
      <c r="ATW138" s="219"/>
      <c r="ATX138" s="219"/>
      <c r="ATY138" s="219"/>
      <c r="ATZ138" s="219"/>
      <c r="AUA138" s="219"/>
      <c r="AUB138" s="219"/>
      <c r="AUC138" s="219"/>
      <c r="AUD138" s="219"/>
      <c r="AUE138" s="219"/>
      <c r="AUF138" s="219"/>
      <c r="AUG138" s="219"/>
      <c r="AUH138" s="219"/>
      <c r="AUI138" s="219"/>
      <c r="AUJ138" s="219"/>
      <c r="AUK138" s="219"/>
      <c r="AUL138" s="219"/>
      <c r="AUM138" s="219"/>
      <c r="AUN138" s="219"/>
      <c r="AUO138" s="219"/>
      <c r="AUP138" s="219"/>
      <c r="AUQ138" s="219"/>
      <c r="AUR138" s="219"/>
      <c r="AUS138" s="219"/>
      <c r="AUT138" s="219"/>
      <c r="AUU138" s="219"/>
      <c r="AUV138" s="219"/>
      <c r="AUW138" s="219"/>
      <c r="AUX138" s="219"/>
      <c r="AUY138" s="219"/>
      <c r="AUZ138" s="219"/>
      <c r="AVA138" s="219"/>
      <c r="AVB138" s="219"/>
      <c r="AVC138" s="219"/>
      <c r="AVD138" s="219"/>
      <c r="AVE138" s="219"/>
      <c r="AVF138" s="219"/>
      <c r="AVG138" s="219"/>
      <c r="AVH138" s="219"/>
      <c r="AVI138" s="219"/>
      <c r="AVJ138" s="219"/>
      <c r="AVK138" s="219"/>
      <c r="AVL138" s="219"/>
      <c r="AVM138" s="219"/>
      <c r="AVN138" s="219"/>
      <c r="AVO138" s="219"/>
      <c r="AVP138" s="219"/>
      <c r="AVQ138" s="219"/>
      <c r="AVR138" s="219"/>
      <c r="AVS138" s="219"/>
      <c r="AVT138" s="219"/>
      <c r="AVU138" s="219"/>
      <c r="AVV138" s="219"/>
      <c r="AVW138" s="219"/>
      <c r="AVX138" s="219"/>
      <c r="AVY138" s="219"/>
      <c r="AVZ138" s="219"/>
      <c r="AWA138" s="219"/>
      <c r="AWB138" s="219"/>
      <c r="AWC138" s="219"/>
      <c r="AWD138" s="219"/>
      <c r="AWE138" s="219"/>
      <c r="AWF138" s="219"/>
      <c r="AWG138" s="219"/>
      <c r="AWH138" s="219"/>
      <c r="AWI138" s="219"/>
      <c r="AWJ138" s="219"/>
      <c r="AWK138" s="219"/>
      <c r="AWL138" s="219"/>
      <c r="AWM138" s="219"/>
      <c r="AWN138" s="219"/>
      <c r="AWO138" s="219"/>
      <c r="AWP138" s="219"/>
      <c r="AWQ138" s="219"/>
      <c r="AWR138" s="219"/>
      <c r="AWS138" s="219"/>
      <c r="AWT138" s="219"/>
      <c r="AWU138" s="219"/>
      <c r="AWV138" s="219"/>
      <c r="AWW138" s="219"/>
      <c r="AWX138" s="219"/>
      <c r="AWY138" s="219"/>
      <c r="AWZ138" s="219"/>
      <c r="AXA138" s="219"/>
      <c r="AXB138" s="219"/>
      <c r="AXC138" s="219"/>
      <c r="AXD138" s="219"/>
      <c r="AXE138" s="219"/>
      <c r="AXF138" s="219"/>
      <c r="AXG138" s="219"/>
      <c r="AXH138" s="219"/>
      <c r="AXI138" s="219"/>
      <c r="AXJ138" s="219"/>
      <c r="AXK138" s="219"/>
      <c r="AXL138" s="219"/>
      <c r="AXM138" s="219"/>
      <c r="AXN138" s="219"/>
      <c r="AXO138" s="219"/>
      <c r="AXP138" s="219"/>
      <c r="AXQ138" s="219"/>
      <c r="AXR138" s="219"/>
      <c r="AXS138" s="219"/>
      <c r="AXT138" s="219"/>
      <c r="AXU138" s="219"/>
      <c r="AXV138" s="219"/>
      <c r="AXW138" s="219"/>
      <c r="AXX138" s="219"/>
      <c r="AXY138" s="219"/>
      <c r="AXZ138" s="219"/>
      <c r="AYA138" s="219"/>
      <c r="AYB138" s="219"/>
      <c r="AYC138" s="219"/>
      <c r="AYD138" s="219"/>
      <c r="AYE138" s="219"/>
      <c r="AYF138" s="219"/>
      <c r="AYG138" s="219"/>
      <c r="AYH138" s="219"/>
      <c r="AYI138" s="219"/>
      <c r="AYJ138" s="219"/>
      <c r="AYK138" s="219"/>
      <c r="AYL138" s="219"/>
      <c r="AYM138" s="219"/>
      <c r="AYN138" s="219"/>
      <c r="AYO138" s="219"/>
      <c r="AYP138" s="219"/>
      <c r="AYQ138" s="219"/>
      <c r="AYR138" s="219"/>
      <c r="AYS138" s="219"/>
      <c r="AYT138" s="219"/>
      <c r="AYU138" s="219"/>
      <c r="AYV138" s="219"/>
      <c r="AYW138" s="219"/>
      <c r="AYX138" s="219"/>
      <c r="AYY138" s="219"/>
      <c r="AYZ138" s="219"/>
      <c r="AZA138" s="219"/>
      <c r="AZB138" s="219"/>
      <c r="AZC138" s="219"/>
      <c r="AZD138" s="219"/>
      <c r="AZE138" s="219"/>
      <c r="AZF138" s="219"/>
      <c r="AZG138" s="219"/>
      <c r="AZH138" s="219"/>
      <c r="AZI138" s="219"/>
      <c r="AZJ138" s="219"/>
      <c r="AZK138" s="219"/>
      <c r="AZL138" s="219"/>
      <c r="AZM138" s="219"/>
      <c r="AZN138" s="219"/>
      <c r="AZO138" s="219"/>
      <c r="AZP138" s="219"/>
      <c r="AZQ138" s="219"/>
      <c r="AZR138" s="219"/>
      <c r="AZS138" s="219"/>
      <c r="AZT138" s="219"/>
      <c r="AZU138" s="219"/>
      <c r="AZV138" s="219"/>
      <c r="AZW138" s="219"/>
      <c r="AZX138" s="219"/>
      <c r="AZY138" s="219"/>
      <c r="AZZ138" s="219"/>
      <c r="BAA138" s="219"/>
      <c r="BAB138" s="219"/>
      <c r="BAC138" s="219"/>
      <c r="BAD138" s="219"/>
      <c r="BAE138" s="219"/>
      <c r="BAF138" s="219"/>
      <c r="BAG138" s="219"/>
      <c r="BAH138" s="219"/>
      <c r="BAI138" s="219"/>
      <c r="BAJ138" s="219"/>
      <c r="BAK138" s="219"/>
      <c r="BAL138" s="219"/>
      <c r="BAM138" s="219"/>
      <c r="BAN138" s="219"/>
      <c r="BAO138" s="219"/>
      <c r="BAP138" s="219"/>
      <c r="BAQ138" s="219"/>
      <c r="BAR138" s="219"/>
      <c r="BAS138" s="219"/>
      <c r="BAT138" s="219"/>
      <c r="BAU138" s="219"/>
      <c r="BAV138" s="219"/>
      <c r="BAW138" s="219"/>
      <c r="BAX138" s="219"/>
      <c r="BAY138" s="219"/>
      <c r="BAZ138" s="219"/>
      <c r="BBA138" s="219"/>
      <c r="BBB138" s="219"/>
      <c r="BBC138" s="219"/>
      <c r="BBD138" s="219"/>
      <c r="BBE138" s="219"/>
      <c r="BBF138" s="219"/>
      <c r="BBG138" s="219"/>
      <c r="BBH138" s="219"/>
      <c r="BBI138" s="219"/>
      <c r="BBJ138" s="219"/>
      <c r="BBK138" s="219"/>
      <c r="BBL138" s="219"/>
      <c r="BBM138" s="219"/>
      <c r="BBN138" s="219"/>
      <c r="BBO138" s="219"/>
      <c r="BBP138" s="219"/>
      <c r="BBQ138" s="219"/>
      <c r="BBR138" s="219"/>
      <c r="BBS138" s="219"/>
      <c r="BBT138" s="219"/>
      <c r="BBU138" s="219"/>
      <c r="BBV138" s="219"/>
      <c r="BBW138" s="219"/>
      <c r="BBX138" s="219"/>
      <c r="BBY138" s="219"/>
      <c r="BBZ138" s="219"/>
      <c r="BCA138" s="219"/>
      <c r="BCB138" s="219"/>
      <c r="BCC138" s="219"/>
      <c r="BCD138" s="219"/>
      <c r="BCE138" s="219"/>
      <c r="BCF138" s="219"/>
      <c r="BCG138" s="219"/>
      <c r="BCH138" s="219"/>
      <c r="BCI138" s="219"/>
      <c r="BCJ138" s="219"/>
      <c r="BCK138" s="219"/>
      <c r="BCL138" s="219"/>
      <c r="BCM138" s="219"/>
      <c r="BCN138" s="219"/>
      <c r="BCO138" s="219"/>
      <c r="BCP138" s="219"/>
      <c r="BCQ138" s="219"/>
      <c r="BCR138" s="219"/>
      <c r="BCS138" s="219"/>
      <c r="BCT138" s="219"/>
      <c r="BCU138" s="219"/>
      <c r="BCV138" s="219"/>
      <c r="BCW138" s="219"/>
      <c r="BCX138" s="219"/>
      <c r="BCY138" s="219"/>
      <c r="BCZ138" s="219"/>
      <c r="BDA138" s="219"/>
      <c r="BDB138" s="219"/>
      <c r="BDC138" s="219"/>
      <c r="BDD138" s="219"/>
      <c r="BDE138" s="219"/>
      <c r="BDF138" s="219"/>
      <c r="BDG138" s="219"/>
      <c r="BDH138" s="219"/>
      <c r="BDI138" s="219"/>
      <c r="BDJ138" s="219"/>
      <c r="BDK138" s="219"/>
      <c r="BDL138" s="219"/>
      <c r="BDM138" s="219"/>
      <c r="BDN138" s="219"/>
      <c r="BDO138" s="219"/>
      <c r="BDP138" s="219"/>
      <c r="BDQ138" s="219"/>
      <c r="BDR138" s="219"/>
      <c r="BDS138" s="219"/>
      <c r="BDT138" s="219"/>
      <c r="BDU138" s="219"/>
      <c r="BDV138" s="219"/>
      <c r="BDW138" s="219"/>
      <c r="BDX138" s="219"/>
      <c r="BDY138" s="219"/>
      <c r="BDZ138" s="219"/>
      <c r="BEA138" s="219"/>
      <c r="BEB138" s="219"/>
      <c r="BEC138" s="219"/>
      <c r="BED138" s="219"/>
      <c r="BEE138" s="219"/>
      <c r="BEF138" s="219"/>
      <c r="BEG138" s="219"/>
      <c r="BEH138" s="219"/>
      <c r="BEI138" s="219"/>
      <c r="BEJ138" s="219"/>
      <c r="BEK138" s="219"/>
      <c r="BEL138" s="219"/>
      <c r="BEM138" s="219"/>
      <c r="BEN138" s="219"/>
      <c r="BEO138" s="219"/>
      <c r="BEP138" s="219"/>
      <c r="BEQ138" s="219"/>
      <c r="BER138" s="219"/>
      <c r="BES138" s="219"/>
      <c r="BET138" s="219"/>
      <c r="BEU138" s="219"/>
      <c r="BEV138" s="219"/>
      <c r="BEW138" s="219"/>
      <c r="BEX138" s="219"/>
      <c r="BEY138" s="219"/>
      <c r="BEZ138" s="219"/>
      <c r="BFA138" s="219"/>
      <c r="BFB138" s="219"/>
      <c r="BFC138" s="219"/>
      <c r="BFD138" s="219"/>
      <c r="BFE138" s="219"/>
      <c r="BFF138" s="219"/>
      <c r="BFG138" s="219"/>
      <c r="BFH138" s="219"/>
      <c r="BFI138" s="219"/>
      <c r="BFJ138" s="219"/>
      <c r="BFK138" s="219"/>
      <c r="BFL138" s="219"/>
      <c r="BFM138" s="219"/>
      <c r="BFN138" s="219"/>
      <c r="BFO138" s="219"/>
      <c r="BFP138" s="219"/>
      <c r="BFQ138" s="219"/>
      <c r="BFR138" s="219"/>
      <c r="BFS138" s="219"/>
      <c r="BFT138" s="219"/>
      <c r="BFU138" s="219"/>
      <c r="BFV138" s="219"/>
      <c r="BFW138" s="219"/>
      <c r="BFX138" s="219"/>
      <c r="BFY138" s="219"/>
      <c r="BFZ138" s="219"/>
      <c r="BGA138" s="219"/>
      <c r="BGB138" s="219"/>
      <c r="BGC138" s="219"/>
      <c r="BGD138" s="219"/>
      <c r="BGE138" s="219"/>
      <c r="BGF138" s="219"/>
      <c r="BGG138" s="219"/>
      <c r="BGH138" s="219"/>
      <c r="BGI138" s="219"/>
      <c r="BGJ138" s="219"/>
      <c r="BGK138" s="219"/>
      <c r="BGL138" s="219"/>
      <c r="BGM138" s="219"/>
      <c r="BGN138" s="219"/>
      <c r="BGO138" s="219"/>
      <c r="BGP138" s="219"/>
      <c r="BGQ138" s="219"/>
      <c r="BGR138" s="219"/>
      <c r="BGS138" s="219"/>
      <c r="BGT138" s="219"/>
      <c r="BGU138" s="219"/>
      <c r="BGV138" s="219"/>
      <c r="BGW138" s="219"/>
      <c r="BGX138" s="219"/>
      <c r="BGY138" s="219"/>
      <c r="BGZ138" s="219"/>
      <c r="BHA138" s="219"/>
      <c r="BHB138" s="219"/>
      <c r="BHC138" s="219"/>
      <c r="BHD138" s="219"/>
      <c r="BHE138" s="219"/>
      <c r="BHF138" s="219"/>
      <c r="BHG138" s="219"/>
      <c r="BHH138" s="219"/>
      <c r="BHI138" s="219"/>
      <c r="BHJ138" s="219"/>
      <c r="BHK138" s="219"/>
      <c r="BHL138" s="219"/>
      <c r="BHM138" s="219"/>
      <c r="BHN138" s="219"/>
      <c r="BHO138" s="219"/>
      <c r="BHP138" s="219"/>
      <c r="BHQ138" s="219"/>
      <c r="BHR138" s="219"/>
      <c r="BHS138" s="219"/>
      <c r="BHT138" s="219"/>
      <c r="BHU138" s="219"/>
      <c r="BHV138" s="219"/>
      <c r="BHW138" s="219"/>
      <c r="BHX138" s="219"/>
      <c r="BHY138" s="219"/>
      <c r="BHZ138" s="219"/>
      <c r="BIA138" s="219"/>
      <c r="BIB138" s="219"/>
      <c r="BIC138" s="219"/>
      <c r="BID138" s="219"/>
      <c r="BIE138" s="219"/>
      <c r="BIF138" s="219"/>
      <c r="BIG138" s="219"/>
      <c r="BIH138" s="219"/>
      <c r="BII138" s="219"/>
      <c r="BIJ138" s="219"/>
      <c r="BIK138" s="219"/>
      <c r="BIL138" s="219"/>
      <c r="BIM138" s="219"/>
      <c r="BIN138" s="219"/>
      <c r="BIO138" s="219"/>
      <c r="BIP138" s="219"/>
      <c r="BIQ138" s="219"/>
      <c r="BIR138" s="219"/>
      <c r="BIS138" s="219"/>
      <c r="BIT138" s="219"/>
      <c r="BIU138" s="219"/>
      <c r="BIV138" s="219"/>
      <c r="BIW138" s="219"/>
      <c r="BIX138" s="219"/>
      <c r="BIY138" s="219"/>
      <c r="BIZ138" s="219"/>
      <c r="BJA138" s="219"/>
      <c r="BJB138" s="219"/>
      <c r="BJC138" s="219"/>
      <c r="BJD138" s="219"/>
      <c r="BJE138" s="219"/>
      <c r="BJF138" s="219"/>
      <c r="BJG138" s="219"/>
      <c r="BJH138" s="219"/>
      <c r="BJI138" s="219"/>
      <c r="BJJ138" s="219"/>
      <c r="BJK138" s="219"/>
      <c r="BJL138" s="219"/>
      <c r="BJM138" s="219"/>
      <c r="BJN138" s="219"/>
      <c r="BJO138" s="219"/>
      <c r="BJP138" s="219"/>
      <c r="BJQ138" s="219"/>
      <c r="BJR138" s="219"/>
      <c r="BJS138" s="219"/>
      <c r="BJT138" s="219"/>
      <c r="BJU138" s="219"/>
      <c r="BJV138" s="219"/>
      <c r="BJW138" s="219"/>
      <c r="BJX138" s="219"/>
    </row>
    <row r="139" spans="1:1636" s="219" customFormat="1" ht="25.5" customHeight="1" x14ac:dyDescent="0.25">
      <c r="A139" s="245">
        <f t="shared" si="5"/>
        <v>103</v>
      </c>
      <c r="B139" s="296">
        <v>4407372</v>
      </c>
      <c r="C139" s="233" t="s">
        <v>394</v>
      </c>
      <c r="D139" s="232">
        <v>144</v>
      </c>
      <c r="E139" s="233" t="s">
        <v>11</v>
      </c>
      <c r="F139" s="244">
        <v>3000000</v>
      </c>
      <c r="G139" s="244">
        <v>3000000</v>
      </c>
      <c r="H139" s="244">
        <v>3000000</v>
      </c>
      <c r="I139" s="244">
        <v>3000000</v>
      </c>
      <c r="J139" s="244">
        <v>3000000</v>
      </c>
      <c r="K139" s="244">
        <v>3000000</v>
      </c>
      <c r="L139" s="244">
        <v>3000000</v>
      </c>
      <c r="M139" s="244">
        <v>3000000</v>
      </c>
      <c r="N139" s="244">
        <v>3000000</v>
      </c>
      <c r="O139" s="244">
        <v>3000000</v>
      </c>
      <c r="P139" s="244">
        <v>3000000</v>
      </c>
      <c r="Q139" s="244">
        <v>3000000</v>
      </c>
      <c r="R139" s="244">
        <f t="shared" si="4"/>
        <v>36000000</v>
      </c>
      <c r="S139" s="241" cm="1">
        <f t="array" ref="S139">SUM((F139:Q139)/12)</f>
        <v>3000000</v>
      </c>
      <c r="T139" s="256">
        <f>+R139</f>
        <v>36000000</v>
      </c>
      <c r="U139" s="237"/>
    </row>
    <row r="140" spans="1:1636" s="219" customFormat="1" ht="24.75" customHeight="1" x14ac:dyDescent="0.25">
      <c r="A140" s="245">
        <f t="shared" si="5"/>
        <v>104</v>
      </c>
      <c r="B140" s="296">
        <v>5758346</v>
      </c>
      <c r="C140" s="271" t="s">
        <v>395</v>
      </c>
      <c r="D140" s="232">
        <v>144</v>
      </c>
      <c r="E140" s="233" t="s">
        <v>11</v>
      </c>
      <c r="F140" s="244">
        <v>4000000</v>
      </c>
      <c r="G140" s="244">
        <v>4000000</v>
      </c>
      <c r="H140" s="244">
        <v>4000000</v>
      </c>
      <c r="I140" s="244">
        <v>4000000</v>
      </c>
      <c r="J140" s="244">
        <v>4000000</v>
      </c>
      <c r="K140" s="244">
        <v>4000000</v>
      </c>
      <c r="L140" s="244">
        <v>4000000</v>
      </c>
      <c r="M140" s="244">
        <v>4000000</v>
      </c>
      <c r="N140" s="244">
        <v>4000000</v>
      </c>
      <c r="O140" s="244">
        <v>4000000</v>
      </c>
      <c r="P140" s="244">
        <v>4000000</v>
      </c>
      <c r="Q140" s="244">
        <v>4000000</v>
      </c>
      <c r="R140" s="244">
        <f t="shared" si="4"/>
        <v>48000000</v>
      </c>
      <c r="S140" s="241" cm="1">
        <f t="array" ref="S140">SUM((F140:Q140)/12)</f>
        <v>4000000.0000000005</v>
      </c>
      <c r="T140" s="244">
        <f>+R140</f>
        <v>48000000</v>
      </c>
      <c r="U140" s="237"/>
    </row>
    <row r="141" spans="1:1636" s="219" customFormat="1" ht="21.75" customHeight="1" x14ac:dyDescent="0.25">
      <c r="A141" s="245">
        <f t="shared" si="5"/>
        <v>105</v>
      </c>
      <c r="B141" s="296">
        <v>4585523</v>
      </c>
      <c r="C141" s="233" t="s">
        <v>396</v>
      </c>
      <c r="D141" s="232">
        <v>144</v>
      </c>
      <c r="E141" s="233" t="s">
        <v>11</v>
      </c>
      <c r="F141" s="244">
        <v>5500000</v>
      </c>
      <c r="G141" s="244">
        <v>5500000</v>
      </c>
      <c r="H141" s="244">
        <v>5500000</v>
      </c>
      <c r="I141" s="244">
        <v>5500000</v>
      </c>
      <c r="J141" s="244">
        <v>5500000</v>
      </c>
      <c r="K141" s="244">
        <v>5500000</v>
      </c>
      <c r="L141" s="244">
        <v>5500000</v>
      </c>
      <c r="M141" s="244">
        <v>5500000</v>
      </c>
      <c r="N141" s="244">
        <v>5500000</v>
      </c>
      <c r="O141" s="244">
        <v>5500000</v>
      </c>
      <c r="P141" s="244">
        <v>5500000</v>
      </c>
      <c r="Q141" s="244">
        <v>5500000</v>
      </c>
      <c r="R141" s="244">
        <f t="shared" si="4"/>
        <v>66000000</v>
      </c>
      <c r="S141" s="241" cm="1">
        <f t="array" ref="S141">SUM((F141:Q141)/12)</f>
        <v>5500000</v>
      </c>
      <c r="T141" s="256">
        <v>66000000</v>
      </c>
      <c r="U141" s="237"/>
    </row>
    <row r="142" spans="1:1636" s="219" customFormat="1" ht="30" customHeight="1" x14ac:dyDescent="0.25">
      <c r="A142" s="245">
        <f t="shared" si="5"/>
        <v>106</v>
      </c>
      <c r="B142" s="296">
        <v>4276638</v>
      </c>
      <c r="C142" s="233" t="s">
        <v>397</v>
      </c>
      <c r="D142" s="232">
        <v>144</v>
      </c>
      <c r="E142" s="233" t="s">
        <v>11</v>
      </c>
      <c r="F142" s="244">
        <v>2798309</v>
      </c>
      <c r="G142" s="244">
        <v>2798309</v>
      </c>
      <c r="H142" s="244">
        <v>2798309</v>
      </c>
      <c r="I142" s="244">
        <v>2798309</v>
      </c>
      <c r="J142" s="244">
        <v>2798309</v>
      </c>
      <c r="K142" s="244">
        <v>2798309</v>
      </c>
      <c r="L142" s="244">
        <v>2798309</v>
      </c>
      <c r="M142" s="244">
        <v>2798309</v>
      </c>
      <c r="N142" s="244">
        <v>2798309</v>
      </c>
      <c r="O142" s="244">
        <v>2798309</v>
      </c>
      <c r="P142" s="244">
        <v>2798309</v>
      </c>
      <c r="Q142" s="244">
        <v>2798309</v>
      </c>
      <c r="R142" s="244">
        <f t="shared" si="4"/>
        <v>33579708</v>
      </c>
      <c r="S142" s="241" cm="1">
        <f t="array" ref="S142">SUM((F142:Q142)/12)</f>
        <v>2798308.9999999995</v>
      </c>
      <c r="T142" s="256">
        <f>+R142</f>
        <v>33579708</v>
      </c>
      <c r="U142" s="237"/>
    </row>
    <row r="143" spans="1:1636" s="219" customFormat="1" x14ac:dyDescent="0.25">
      <c r="A143" s="245">
        <f t="shared" si="5"/>
        <v>107</v>
      </c>
      <c r="B143" s="296">
        <v>6268173</v>
      </c>
      <c r="C143" s="233" t="s">
        <v>398</v>
      </c>
      <c r="D143" s="232">
        <v>111</v>
      </c>
      <c r="E143" s="233" t="s">
        <v>11</v>
      </c>
      <c r="F143" s="244">
        <v>9900000</v>
      </c>
      <c r="G143" s="244">
        <v>9900000</v>
      </c>
      <c r="H143" s="244">
        <v>9900000</v>
      </c>
      <c r="I143" s="244">
        <v>9900000</v>
      </c>
      <c r="J143" s="244">
        <v>9900000</v>
      </c>
      <c r="K143" s="244">
        <v>9900000</v>
      </c>
      <c r="L143" s="244">
        <v>9900000</v>
      </c>
      <c r="M143" s="244">
        <v>9900000</v>
      </c>
      <c r="N143" s="244">
        <v>9900000</v>
      </c>
      <c r="O143" s="244">
        <v>9900000</v>
      </c>
      <c r="P143" s="244">
        <v>9900000</v>
      </c>
      <c r="Q143" s="244">
        <v>9900000</v>
      </c>
      <c r="R143" s="244">
        <f t="shared" si="4"/>
        <v>118800000</v>
      </c>
      <c r="S143" s="241" cm="1">
        <f t="array" ref="S143">SUM((F143:Q143)/12)</f>
        <v>9900000</v>
      </c>
      <c r="T143" s="256">
        <f>+R143</f>
        <v>118800000</v>
      </c>
      <c r="U143" s="237"/>
    </row>
    <row r="144" spans="1:1636" s="219" customFormat="1" x14ac:dyDescent="0.25">
      <c r="A144" s="245">
        <f t="shared" si="5"/>
        <v>108</v>
      </c>
      <c r="B144" s="296">
        <v>5403602</v>
      </c>
      <c r="C144" s="233" t="s">
        <v>403</v>
      </c>
      <c r="D144" s="232">
        <v>144</v>
      </c>
      <c r="E144" s="233" t="s">
        <v>11</v>
      </c>
      <c r="F144" s="244">
        <v>2500000</v>
      </c>
      <c r="G144" s="244">
        <v>2500000</v>
      </c>
      <c r="H144" s="244">
        <v>2500000</v>
      </c>
      <c r="I144" s="244">
        <v>2500000</v>
      </c>
      <c r="J144" s="244">
        <v>2500000</v>
      </c>
      <c r="K144" s="244">
        <v>2500000</v>
      </c>
      <c r="L144" s="244">
        <v>2500000</v>
      </c>
      <c r="M144" s="244">
        <v>2500000</v>
      </c>
      <c r="N144" s="244">
        <v>2500000</v>
      </c>
      <c r="O144" s="244">
        <v>2500000</v>
      </c>
      <c r="P144" s="244">
        <v>2500000</v>
      </c>
      <c r="Q144" s="244">
        <v>2500000</v>
      </c>
      <c r="R144" s="251">
        <f t="shared" ref="R144:R164" si="6">SUM(F144:Q144)</f>
        <v>30000000</v>
      </c>
      <c r="S144" s="274" cm="1">
        <f t="array" ref="S144">SUM((F144:Q144)/12)</f>
        <v>2500000</v>
      </c>
      <c r="T144" s="256">
        <f>+R144</f>
        <v>30000000</v>
      </c>
      <c r="U144" s="237"/>
    </row>
    <row r="145" spans="1:21" s="219" customFormat="1" x14ac:dyDescent="0.25">
      <c r="A145" s="245">
        <f t="shared" si="5"/>
        <v>109</v>
      </c>
      <c r="B145" s="296">
        <v>4820506</v>
      </c>
      <c r="C145" s="233" t="s">
        <v>417</v>
      </c>
      <c r="D145" s="232">
        <v>144</v>
      </c>
      <c r="E145" s="233" t="s">
        <v>11</v>
      </c>
      <c r="F145" s="244">
        <v>5000000</v>
      </c>
      <c r="G145" s="244">
        <v>5000000</v>
      </c>
      <c r="H145" s="244">
        <v>5000000</v>
      </c>
      <c r="I145" s="244">
        <v>5000000</v>
      </c>
      <c r="J145" s="244">
        <v>5000000</v>
      </c>
      <c r="K145" s="244">
        <v>5000000</v>
      </c>
      <c r="L145" s="244">
        <v>2798309</v>
      </c>
      <c r="M145" s="244">
        <v>0</v>
      </c>
      <c r="N145" s="244">
        <v>0</v>
      </c>
      <c r="O145" s="244">
        <v>0</v>
      </c>
      <c r="P145" s="244">
        <v>0</v>
      </c>
      <c r="Q145" s="244">
        <v>0</v>
      </c>
      <c r="R145" s="251">
        <f t="shared" si="6"/>
        <v>32798309</v>
      </c>
      <c r="S145" s="274" cm="1">
        <f t="array" ref="S145">SUM((F145:Q145)/12)</f>
        <v>2733192.4166666665</v>
      </c>
      <c r="T145" s="256">
        <f>+R145</f>
        <v>32798309</v>
      </c>
      <c r="U145" s="237"/>
    </row>
    <row r="146" spans="1:21" s="219" customFormat="1" x14ac:dyDescent="0.25">
      <c r="A146" s="245">
        <f t="shared" si="5"/>
        <v>110</v>
      </c>
      <c r="B146" s="302">
        <v>8446512</v>
      </c>
      <c r="C146" s="263" t="s">
        <v>419</v>
      </c>
      <c r="D146" s="232">
        <v>144</v>
      </c>
      <c r="E146" s="233" t="s">
        <v>11</v>
      </c>
      <c r="F146" s="244">
        <v>3000000</v>
      </c>
      <c r="G146" s="244">
        <v>3000000</v>
      </c>
      <c r="H146" s="244">
        <v>3000000</v>
      </c>
      <c r="I146" s="244">
        <v>3000000</v>
      </c>
      <c r="J146" s="244">
        <v>3000000</v>
      </c>
      <c r="K146" s="244">
        <v>3000000</v>
      </c>
      <c r="L146" s="244">
        <v>3000000</v>
      </c>
      <c r="M146" s="244">
        <v>3000000</v>
      </c>
      <c r="N146" s="244">
        <v>3000000</v>
      </c>
      <c r="O146" s="244">
        <v>3000000</v>
      </c>
      <c r="P146" s="244">
        <v>3000000</v>
      </c>
      <c r="Q146" s="244">
        <v>3000000</v>
      </c>
      <c r="R146" s="251">
        <f t="shared" si="6"/>
        <v>36000000</v>
      </c>
      <c r="S146" s="274" cm="1">
        <f t="array" ref="S146">SUM((F146:Q146)/12)</f>
        <v>3000000</v>
      </c>
      <c r="T146" s="256">
        <f>+R146</f>
        <v>36000000</v>
      </c>
      <c r="U146" s="237"/>
    </row>
    <row r="147" spans="1:21" s="219" customFormat="1" x14ac:dyDescent="0.25">
      <c r="A147" s="245">
        <f t="shared" si="5"/>
        <v>111</v>
      </c>
      <c r="B147" s="302">
        <v>5656246</v>
      </c>
      <c r="C147" s="263" t="s">
        <v>418</v>
      </c>
      <c r="D147" s="232">
        <v>144</v>
      </c>
      <c r="E147" s="233" t="s">
        <v>11</v>
      </c>
      <c r="F147" s="244">
        <v>2600000</v>
      </c>
      <c r="G147" s="244">
        <v>2600000</v>
      </c>
      <c r="H147" s="244">
        <v>2600000</v>
      </c>
      <c r="I147" s="244">
        <v>2600000</v>
      </c>
      <c r="J147" s="244">
        <v>2600000</v>
      </c>
      <c r="K147" s="244">
        <v>2600000</v>
      </c>
      <c r="L147" s="244">
        <v>2600000</v>
      </c>
      <c r="M147" s="244">
        <v>2600000</v>
      </c>
      <c r="N147" s="244">
        <v>2600000</v>
      </c>
      <c r="O147" s="244">
        <v>2600000</v>
      </c>
      <c r="P147" s="244">
        <v>2600000</v>
      </c>
      <c r="Q147" s="244">
        <v>2600000</v>
      </c>
      <c r="R147" s="251">
        <f t="shared" si="6"/>
        <v>31200000</v>
      </c>
      <c r="S147" s="274" cm="1">
        <f t="array" ref="S147">SUM((F147:Q147)/12)</f>
        <v>2600000</v>
      </c>
      <c r="T147" s="256">
        <f>+R147</f>
        <v>31200000</v>
      </c>
      <c r="U147" s="237"/>
    </row>
    <row r="148" spans="1:21" s="219" customFormat="1" x14ac:dyDescent="0.25">
      <c r="A148" s="245">
        <f t="shared" si="5"/>
        <v>112</v>
      </c>
      <c r="B148" s="302">
        <v>5581685</v>
      </c>
      <c r="C148" s="263" t="s">
        <v>420</v>
      </c>
      <c r="D148" s="232">
        <v>144</v>
      </c>
      <c r="E148" s="233" t="s">
        <v>11</v>
      </c>
      <c r="F148" s="244">
        <v>2700000</v>
      </c>
      <c r="G148" s="244">
        <v>2700000</v>
      </c>
      <c r="H148" s="244">
        <v>2700000</v>
      </c>
      <c r="I148" s="244">
        <v>2700000</v>
      </c>
      <c r="J148" s="244">
        <v>2700000</v>
      </c>
      <c r="K148" s="244">
        <v>2700000</v>
      </c>
      <c r="L148" s="244">
        <v>2700000</v>
      </c>
      <c r="M148" s="244">
        <v>0</v>
      </c>
      <c r="N148" s="244">
        <v>0</v>
      </c>
      <c r="O148" s="244">
        <v>0</v>
      </c>
      <c r="P148" s="244">
        <v>0</v>
      </c>
      <c r="Q148" s="244">
        <v>0</v>
      </c>
      <c r="R148" s="251">
        <f t="shared" si="6"/>
        <v>18900000</v>
      </c>
      <c r="S148" s="274" cm="1">
        <f t="array" ref="S148">SUM((F148:Q148)/12)</f>
        <v>1575000</v>
      </c>
      <c r="T148" s="256">
        <f>+R148</f>
        <v>18900000</v>
      </c>
      <c r="U148" s="237"/>
    </row>
    <row r="149" spans="1:21" s="219" customFormat="1" x14ac:dyDescent="0.25">
      <c r="A149" s="245">
        <f t="shared" si="5"/>
        <v>113</v>
      </c>
      <c r="B149" s="302">
        <v>5629777</v>
      </c>
      <c r="C149" s="263" t="s">
        <v>421</v>
      </c>
      <c r="D149" s="232">
        <v>144</v>
      </c>
      <c r="E149" s="233" t="s">
        <v>11</v>
      </c>
      <c r="F149" s="244">
        <v>3500000</v>
      </c>
      <c r="G149" s="244">
        <v>3500000</v>
      </c>
      <c r="H149" s="244">
        <v>3500000</v>
      </c>
      <c r="I149" s="244">
        <v>3500000</v>
      </c>
      <c r="J149" s="244">
        <v>3500000</v>
      </c>
      <c r="K149" s="244">
        <v>3500000</v>
      </c>
      <c r="L149" s="244">
        <v>3500000</v>
      </c>
      <c r="M149" s="244">
        <v>3500000</v>
      </c>
      <c r="N149" s="244">
        <v>3500000</v>
      </c>
      <c r="O149" s="244">
        <v>3500000</v>
      </c>
      <c r="P149" s="244">
        <v>3500000</v>
      </c>
      <c r="Q149" s="244">
        <v>3500000</v>
      </c>
      <c r="R149" s="251">
        <f t="shared" si="6"/>
        <v>42000000</v>
      </c>
      <c r="S149" s="274" cm="1">
        <f t="array" ref="S149">SUM((F149:Q149)/12)</f>
        <v>3499999.9999999995</v>
      </c>
      <c r="T149" s="256">
        <f>+R149</f>
        <v>42000000</v>
      </c>
      <c r="U149" s="237"/>
    </row>
    <row r="150" spans="1:21" s="219" customFormat="1" x14ac:dyDescent="0.25">
      <c r="A150" s="245">
        <f t="shared" si="5"/>
        <v>114</v>
      </c>
      <c r="B150" s="302">
        <v>5504602</v>
      </c>
      <c r="C150" s="263" t="s">
        <v>423</v>
      </c>
      <c r="D150" s="232">
        <v>144</v>
      </c>
      <c r="E150" s="233" t="s">
        <v>11</v>
      </c>
      <c r="F150" s="244">
        <v>2700000</v>
      </c>
      <c r="G150" s="244">
        <v>2700000</v>
      </c>
      <c r="H150" s="244">
        <v>2700000</v>
      </c>
      <c r="I150" s="244">
        <v>2700000</v>
      </c>
      <c r="J150" s="244">
        <v>2700000</v>
      </c>
      <c r="K150" s="244">
        <v>2700000</v>
      </c>
      <c r="L150" s="244">
        <v>2700000</v>
      </c>
      <c r="M150" s="244">
        <v>2700000</v>
      </c>
      <c r="N150" s="244">
        <v>2700000</v>
      </c>
      <c r="O150" s="244">
        <v>2700000</v>
      </c>
      <c r="P150" s="244">
        <v>2700000</v>
      </c>
      <c r="Q150" s="244">
        <v>2700000</v>
      </c>
      <c r="R150" s="251">
        <f t="shared" si="6"/>
        <v>32400000</v>
      </c>
      <c r="S150" s="274" cm="1">
        <f t="array" ref="S150">SUM((F150:Q150)/12)</f>
        <v>2700000</v>
      </c>
      <c r="T150" s="256">
        <f>+R150</f>
        <v>32400000</v>
      </c>
      <c r="U150" s="237"/>
    </row>
    <row r="151" spans="1:21" s="219" customFormat="1" x14ac:dyDescent="0.25">
      <c r="A151" s="245">
        <f t="shared" si="5"/>
        <v>115</v>
      </c>
      <c r="B151" s="302">
        <v>4596096</v>
      </c>
      <c r="C151" s="263" t="s">
        <v>422</v>
      </c>
      <c r="D151" s="232">
        <v>144</v>
      </c>
      <c r="E151" s="233" t="s">
        <v>11</v>
      </c>
      <c r="F151" s="244">
        <v>2700000</v>
      </c>
      <c r="G151" s="244">
        <v>2700000</v>
      </c>
      <c r="H151" s="244">
        <v>2700000</v>
      </c>
      <c r="I151" s="244">
        <v>2700000</v>
      </c>
      <c r="J151" s="244">
        <v>2700000</v>
      </c>
      <c r="K151" s="244">
        <v>2700000</v>
      </c>
      <c r="L151" s="244">
        <v>2700000</v>
      </c>
      <c r="M151" s="244">
        <v>2700000</v>
      </c>
      <c r="N151" s="244">
        <v>2700000</v>
      </c>
      <c r="O151" s="244">
        <v>2700000</v>
      </c>
      <c r="P151" s="244">
        <v>2700000</v>
      </c>
      <c r="Q151" s="244">
        <v>2700000</v>
      </c>
      <c r="R151" s="251">
        <f t="shared" si="6"/>
        <v>32400000</v>
      </c>
      <c r="S151" s="274" cm="1">
        <f t="array" ref="S151">SUM((F151:Q151)/12)</f>
        <v>2700000</v>
      </c>
      <c r="T151" s="256">
        <f>+R151</f>
        <v>32400000</v>
      </c>
      <c r="U151" s="237"/>
    </row>
    <row r="152" spans="1:21" s="219" customFormat="1" x14ac:dyDescent="0.25">
      <c r="A152" s="245">
        <f t="shared" si="5"/>
        <v>116</v>
      </c>
      <c r="B152" s="302">
        <v>4054987</v>
      </c>
      <c r="C152" s="263" t="s">
        <v>424</v>
      </c>
      <c r="D152" s="232">
        <v>144</v>
      </c>
      <c r="E152" s="233" t="s">
        <v>11</v>
      </c>
      <c r="F152" s="244">
        <v>2700000</v>
      </c>
      <c r="G152" s="244">
        <v>2700000</v>
      </c>
      <c r="H152" s="244">
        <v>2700000</v>
      </c>
      <c r="I152" s="244">
        <v>2700000</v>
      </c>
      <c r="J152" s="244">
        <v>2700000</v>
      </c>
      <c r="K152" s="244">
        <v>2700000</v>
      </c>
      <c r="L152" s="244">
        <v>2700000</v>
      </c>
      <c r="M152" s="244">
        <v>2700000</v>
      </c>
      <c r="N152" s="244">
        <v>2700000</v>
      </c>
      <c r="O152" s="244">
        <v>2700000</v>
      </c>
      <c r="P152" s="244">
        <v>2700000</v>
      </c>
      <c r="Q152" s="244">
        <v>2700000</v>
      </c>
      <c r="R152" s="251">
        <f t="shared" si="6"/>
        <v>32400000</v>
      </c>
      <c r="S152" s="274" cm="1">
        <f t="array" ref="S152">SUM((F152:Q152)/12)</f>
        <v>2700000</v>
      </c>
      <c r="T152" s="256">
        <f>+R152</f>
        <v>32400000</v>
      </c>
      <c r="U152" s="237"/>
    </row>
    <row r="153" spans="1:21" s="219" customFormat="1" x14ac:dyDescent="0.25">
      <c r="A153" s="245">
        <f t="shared" si="5"/>
        <v>117</v>
      </c>
      <c r="B153" s="302">
        <v>3766107</v>
      </c>
      <c r="C153" s="263" t="s">
        <v>425</v>
      </c>
      <c r="D153" s="232">
        <v>144</v>
      </c>
      <c r="E153" s="233" t="s">
        <v>11</v>
      </c>
      <c r="F153" s="244">
        <v>2700000</v>
      </c>
      <c r="G153" s="244">
        <v>2700000</v>
      </c>
      <c r="H153" s="244">
        <v>2700000</v>
      </c>
      <c r="I153" s="244">
        <v>2700000</v>
      </c>
      <c r="J153" s="244">
        <v>2700000</v>
      </c>
      <c r="K153" s="244">
        <v>2700000</v>
      </c>
      <c r="L153" s="244">
        <v>2700000</v>
      </c>
      <c r="M153" s="244">
        <v>2700000</v>
      </c>
      <c r="N153" s="244">
        <v>2700000</v>
      </c>
      <c r="O153" s="244">
        <v>2700000</v>
      </c>
      <c r="P153" s="244">
        <v>2700000</v>
      </c>
      <c r="Q153" s="244">
        <v>2700000</v>
      </c>
      <c r="R153" s="251">
        <f t="shared" si="6"/>
        <v>32400000</v>
      </c>
      <c r="S153" s="274" cm="1">
        <f t="array" ref="S153">SUM((F153:Q153)/12)</f>
        <v>2700000</v>
      </c>
      <c r="T153" s="256">
        <f t="shared" ref="T153:T163" si="7">+R153</f>
        <v>32400000</v>
      </c>
      <c r="U153" s="237"/>
    </row>
    <row r="154" spans="1:21" s="219" customFormat="1" x14ac:dyDescent="0.25">
      <c r="A154" s="245">
        <f t="shared" si="5"/>
        <v>118</v>
      </c>
      <c r="B154" s="302">
        <v>4766304</v>
      </c>
      <c r="C154" s="263" t="s">
        <v>426</v>
      </c>
      <c r="D154" s="232">
        <v>144</v>
      </c>
      <c r="E154" s="233" t="s">
        <v>11</v>
      </c>
      <c r="F154" s="244">
        <v>2700000</v>
      </c>
      <c r="G154" s="244">
        <v>2700000</v>
      </c>
      <c r="H154" s="244">
        <v>2700000</v>
      </c>
      <c r="I154" s="244">
        <v>2700000</v>
      </c>
      <c r="J154" s="244">
        <v>2700000</v>
      </c>
      <c r="K154" s="244">
        <v>2700000</v>
      </c>
      <c r="L154" s="244">
        <v>2700000</v>
      </c>
      <c r="M154" s="244">
        <v>2700000</v>
      </c>
      <c r="N154" s="244">
        <v>2700000</v>
      </c>
      <c r="O154" s="244">
        <v>2700000</v>
      </c>
      <c r="P154" s="244">
        <v>2700000</v>
      </c>
      <c r="Q154" s="244">
        <v>2700000</v>
      </c>
      <c r="R154" s="251">
        <f t="shared" si="6"/>
        <v>32400000</v>
      </c>
      <c r="S154" s="274" cm="1">
        <f t="array" ref="S154">SUM((F154:Q154)/12)</f>
        <v>2700000</v>
      </c>
      <c r="T154" s="256">
        <f t="shared" si="7"/>
        <v>32400000</v>
      </c>
      <c r="U154" s="237"/>
    </row>
    <row r="155" spans="1:21" s="219" customFormat="1" x14ac:dyDescent="0.25">
      <c r="A155" s="245">
        <f>+A154+1</f>
        <v>119</v>
      </c>
      <c r="B155" s="302">
        <v>1380022</v>
      </c>
      <c r="C155" s="263" t="s">
        <v>428</v>
      </c>
      <c r="D155" s="232">
        <v>144</v>
      </c>
      <c r="E155" s="233" t="s">
        <v>11</v>
      </c>
      <c r="F155" s="244">
        <v>2700000</v>
      </c>
      <c r="G155" s="244">
        <v>2700000</v>
      </c>
      <c r="H155" s="244">
        <v>2700000</v>
      </c>
      <c r="I155" s="244">
        <v>2700000</v>
      </c>
      <c r="J155" s="244">
        <v>2700000</v>
      </c>
      <c r="K155" s="244">
        <v>2700000</v>
      </c>
      <c r="L155" s="244">
        <v>2700000</v>
      </c>
      <c r="M155" s="244">
        <v>2700000</v>
      </c>
      <c r="N155" s="244">
        <v>2700000</v>
      </c>
      <c r="O155" s="244">
        <v>2700000</v>
      </c>
      <c r="P155" s="244">
        <v>2700000</v>
      </c>
      <c r="Q155" s="244">
        <v>2700000</v>
      </c>
      <c r="R155" s="251">
        <f t="shared" si="6"/>
        <v>32400000</v>
      </c>
      <c r="S155" s="274" cm="1">
        <f t="array" ref="S155">SUM((F155:Q155)/12)</f>
        <v>2700000</v>
      </c>
      <c r="T155" s="256">
        <f t="shared" si="7"/>
        <v>32400000</v>
      </c>
      <c r="U155" s="237"/>
    </row>
    <row r="156" spans="1:21" s="219" customFormat="1" x14ac:dyDescent="0.25">
      <c r="A156" s="245">
        <f t="shared" ref="A156:A163" si="8">+A155+1</f>
        <v>120</v>
      </c>
      <c r="B156" s="302">
        <v>2330741</v>
      </c>
      <c r="C156" s="263" t="s">
        <v>429</v>
      </c>
      <c r="D156" s="232">
        <v>144</v>
      </c>
      <c r="E156" s="233" t="s">
        <v>11</v>
      </c>
      <c r="F156" s="244">
        <v>2700000</v>
      </c>
      <c r="G156" s="244">
        <v>2700000</v>
      </c>
      <c r="H156" s="244">
        <v>2700000</v>
      </c>
      <c r="I156" s="244">
        <v>2700000</v>
      </c>
      <c r="J156" s="244">
        <v>2700000</v>
      </c>
      <c r="K156" s="244">
        <v>2700000</v>
      </c>
      <c r="L156" s="244">
        <v>2700000</v>
      </c>
      <c r="M156" s="244">
        <v>2700000</v>
      </c>
      <c r="N156" s="244">
        <v>2700000</v>
      </c>
      <c r="O156" s="244">
        <v>2700000</v>
      </c>
      <c r="P156" s="244">
        <v>2700000</v>
      </c>
      <c r="Q156" s="244">
        <v>2700000</v>
      </c>
      <c r="R156" s="251">
        <f t="shared" si="6"/>
        <v>32400000</v>
      </c>
      <c r="S156" s="274" cm="1">
        <f t="array" ref="S156">SUM((F156:Q156)/12)</f>
        <v>2700000</v>
      </c>
      <c r="T156" s="256">
        <f t="shared" si="7"/>
        <v>32400000</v>
      </c>
      <c r="U156" s="237"/>
    </row>
    <row r="157" spans="1:21" s="219" customFormat="1" x14ac:dyDescent="0.25">
      <c r="A157" s="245">
        <f t="shared" si="8"/>
        <v>121</v>
      </c>
      <c r="B157" s="302">
        <v>1903057</v>
      </c>
      <c r="C157" s="263" t="s">
        <v>432</v>
      </c>
      <c r="D157" s="232">
        <v>144</v>
      </c>
      <c r="E157" s="233" t="s">
        <v>11</v>
      </c>
      <c r="F157" s="244">
        <v>8000000</v>
      </c>
      <c r="G157" s="244">
        <v>8000000</v>
      </c>
      <c r="H157" s="244">
        <v>8000000</v>
      </c>
      <c r="I157" s="244">
        <v>8000000</v>
      </c>
      <c r="J157" s="244">
        <v>8000000</v>
      </c>
      <c r="K157" s="244">
        <v>8000000</v>
      </c>
      <c r="L157" s="244">
        <v>8000000</v>
      </c>
      <c r="M157" s="244">
        <v>8000000</v>
      </c>
      <c r="N157" s="244">
        <v>8000000</v>
      </c>
      <c r="O157" s="244">
        <v>8000000</v>
      </c>
      <c r="P157" s="244">
        <v>8000000</v>
      </c>
      <c r="Q157" s="244">
        <v>8000000</v>
      </c>
      <c r="R157" s="251">
        <f t="shared" si="6"/>
        <v>96000000</v>
      </c>
      <c r="S157" s="274" cm="1">
        <f t="array" ref="S157">SUM((F157:Q157)/12)</f>
        <v>8000000.0000000009</v>
      </c>
      <c r="T157" s="256">
        <f t="shared" si="7"/>
        <v>96000000</v>
      </c>
      <c r="U157" s="237"/>
    </row>
    <row r="158" spans="1:21" s="219" customFormat="1" x14ac:dyDescent="0.25">
      <c r="A158" s="245">
        <f t="shared" si="8"/>
        <v>122</v>
      </c>
      <c r="B158" s="302">
        <v>4910774</v>
      </c>
      <c r="C158" s="263" t="s">
        <v>431</v>
      </c>
      <c r="D158" s="232">
        <v>144</v>
      </c>
      <c r="E158" s="233" t="s">
        <v>11</v>
      </c>
      <c r="F158" s="244">
        <v>2700000</v>
      </c>
      <c r="G158" s="244">
        <v>2700000</v>
      </c>
      <c r="H158" s="244">
        <v>2700000</v>
      </c>
      <c r="I158" s="244">
        <v>2700000</v>
      </c>
      <c r="J158" s="244">
        <v>2700000</v>
      </c>
      <c r="K158" s="244">
        <v>2700000</v>
      </c>
      <c r="L158" s="244">
        <v>2700000</v>
      </c>
      <c r="M158" s="244">
        <v>2700000</v>
      </c>
      <c r="N158" s="244">
        <v>2700000</v>
      </c>
      <c r="O158" s="244">
        <v>2700000</v>
      </c>
      <c r="P158" s="244">
        <v>2700000</v>
      </c>
      <c r="Q158" s="244">
        <v>2700000</v>
      </c>
      <c r="R158" s="251">
        <f t="shared" si="6"/>
        <v>32400000</v>
      </c>
      <c r="S158" s="274" cm="1">
        <f t="array" ref="S158">SUM((F158:Q158)/12)</f>
        <v>2700000</v>
      </c>
      <c r="T158" s="256">
        <f t="shared" si="7"/>
        <v>32400000</v>
      </c>
      <c r="U158" s="237"/>
    </row>
    <row r="159" spans="1:21" s="219" customFormat="1" x14ac:dyDescent="0.25">
      <c r="A159" s="245">
        <f t="shared" si="8"/>
        <v>123</v>
      </c>
      <c r="B159" s="302">
        <v>2995701</v>
      </c>
      <c r="C159" s="263" t="s">
        <v>430</v>
      </c>
      <c r="D159" s="232">
        <v>144</v>
      </c>
      <c r="E159" s="233" t="s">
        <v>11</v>
      </c>
      <c r="F159" s="244">
        <v>2000000</v>
      </c>
      <c r="G159" s="244">
        <v>2000000</v>
      </c>
      <c r="H159" s="244">
        <v>2000000</v>
      </c>
      <c r="I159" s="244">
        <v>2000000</v>
      </c>
      <c r="J159" s="244">
        <v>2000000</v>
      </c>
      <c r="K159" s="244">
        <v>2000000</v>
      </c>
      <c r="L159" s="244">
        <v>2000000</v>
      </c>
      <c r="M159" s="244">
        <v>2000000</v>
      </c>
      <c r="N159" s="244">
        <v>2000000</v>
      </c>
      <c r="O159" s="244">
        <v>2000000</v>
      </c>
      <c r="P159" s="244">
        <v>2000000</v>
      </c>
      <c r="Q159" s="244">
        <v>2000000</v>
      </c>
      <c r="R159" s="251">
        <f t="shared" si="6"/>
        <v>24000000</v>
      </c>
      <c r="S159" s="274" cm="1">
        <f t="array" ref="S159">SUM((F159:Q159)/12)</f>
        <v>2000000.0000000002</v>
      </c>
      <c r="T159" s="256">
        <f t="shared" si="7"/>
        <v>24000000</v>
      </c>
      <c r="U159" s="236"/>
    </row>
    <row r="160" spans="1:21" s="219" customFormat="1" x14ac:dyDescent="0.25">
      <c r="A160" s="245">
        <f t="shared" si="8"/>
        <v>124</v>
      </c>
      <c r="B160" s="302">
        <v>4729350</v>
      </c>
      <c r="C160" s="263" t="s">
        <v>433</v>
      </c>
      <c r="D160" s="232">
        <v>144</v>
      </c>
      <c r="E160" s="233" t="s">
        <v>11</v>
      </c>
      <c r="F160" s="244">
        <v>4000000</v>
      </c>
      <c r="G160" s="244">
        <v>4000000</v>
      </c>
      <c r="H160" s="244">
        <v>4000000</v>
      </c>
      <c r="I160" s="244">
        <v>4000000</v>
      </c>
      <c r="J160" s="244">
        <v>4000000</v>
      </c>
      <c r="K160" s="244">
        <v>4000000</v>
      </c>
      <c r="L160" s="244">
        <v>4000000</v>
      </c>
      <c r="M160" s="244">
        <v>4000000</v>
      </c>
      <c r="N160" s="244">
        <v>4000000</v>
      </c>
      <c r="O160" s="244">
        <v>4000000</v>
      </c>
      <c r="P160" s="244">
        <v>4000000</v>
      </c>
      <c r="Q160" s="244">
        <v>4000000</v>
      </c>
      <c r="R160" s="251">
        <f t="shared" si="6"/>
        <v>48000000</v>
      </c>
      <c r="S160" s="274" cm="1">
        <f t="array" ref="S160">SUM((F160:Q160)/12)</f>
        <v>4000000.0000000005</v>
      </c>
      <c r="T160" s="256">
        <f t="shared" si="7"/>
        <v>48000000</v>
      </c>
      <c r="U160" s="236"/>
    </row>
    <row r="161" spans="1:21" s="219" customFormat="1" x14ac:dyDescent="0.25">
      <c r="A161" s="245">
        <f t="shared" si="8"/>
        <v>125</v>
      </c>
      <c r="B161" s="303">
        <v>1380022</v>
      </c>
      <c r="C161" s="276" t="s">
        <v>435</v>
      </c>
      <c r="D161" s="275">
        <v>144</v>
      </c>
      <c r="E161" s="276" t="s">
        <v>11</v>
      </c>
      <c r="F161" s="278">
        <v>0</v>
      </c>
      <c r="G161" s="278">
        <v>2798309</v>
      </c>
      <c r="H161" s="278">
        <v>2798309</v>
      </c>
      <c r="I161" s="278">
        <v>2798309</v>
      </c>
      <c r="J161" s="278">
        <v>2798309</v>
      </c>
      <c r="K161" s="278">
        <v>2798309</v>
      </c>
      <c r="L161" s="278">
        <v>2798309</v>
      </c>
      <c r="M161" s="278">
        <v>2798309</v>
      </c>
      <c r="N161" s="278">
        <v>2798309</v>
      </c>
      <c r="O161" s="278">
        <v>2798309</v>
      </c>
      <c r="P161" s="278">
        <v>2798309</v>
      </c>
      <c r="Q161" s="278">
        <v>2798309</v>
      </c>
      <c r="R161" s="251">
        <f t="shared" si="6"/>
        <v>30781399</v>
      </c>
      <c r="S161" s="277" cm="1">
        <f t="array" ref="S161">SUM((F161:Q161)/12)</f>
        <v>2565116.583333333</v>
      </c>
      <c r="T161" s="256">
        <f t="shared" si="7"/>
        <v>30781399</v>
      </c>
      <c r="U161" s="236"/>
    </row>
    <row r="162" spans="1:21" s="219" customFormat="1" x14ac:dyDescent="0.25">
      <c r="A162" s="245">
        <f t="shared" si="8"/>
        <v>126</v>
      </c>
      <c r="B162" s="303">
        <v>5463123</v>
      </c>
      <c r="C162" s="276" t="s">
        <v>436</v>
      </c>
      <c r="D162" s="275">
        <v>144</v>
      </c>
      <c r="E162" s="276" t="s">
        <v>11</v>
      </c>
      <c r="F162" s="278">
        <v>2798309</v>
      </c>
      <c r="G162" s="278">
        <v>2798309</v>
      </c>
      <c r="H162" s="278">
        <v>2798309</v>
      </c>
      <c r="I162" s="278">
        <v>2798309</v>
      </c>
      <c r="J162" s="278">
        <v>2798309</v>
      </c>
      <c r="K162" s="278">
        <v>2798309</v>
      </c>
      <c r="L162" s="278">
        <v>2798309</v>
      </c>
      <c r="M162" s="278">
        <v>2798309</v>
      </c>
      <c r="N162" s="278">
        <v>2798309</v>
      </c>
      <c r="O162" s="278">
        <v>2798309</v>
      </c>
      <c r="P162" s="278">
        <v>2798309</v>
      </c>
      <c r="Q162" s="278">
        <v>2798309</v>
      </c>
      <c r="R162" s="278">
        <f t="shared" si="6"/>
        <v>33579708</v>
      </c>
      <c r="S162" s="277" cm="1">
        <f t="array" ref="S162">SUM((F162:Q162)/12)</f>
        <v>2798308.9999999995</v>
      </c>
      <c r="T162" s="256">
        <f t="shared" si="7"/>
        <v>33579708</v>
      </c>
      <c r="U162" s="236"/>
    </row>
    <row r="163" spans="1:21" s="219" customFormat="1" x14ac:dyDescent="0.25">
      <c r="A163" s="245">
        <f t="shared" si="8"/>
        <v>127</v>
      </c>
      <c r="B163" s="303">
        <v>5106446</v>
      </c>
      <c r="C163" s="276" t="s">
        <v>437</v>
      </c>
      <c r="D163" s="275">
        <v>144</v>
      </c>
      <c r="E163" s="276" t="s">
        <v>11</v>
      </c>
      <c r="F163" s="278">
        <v>2700000</v>
      </c>
      <c r="G163" s="278">
        <v>2700000</v>
      </c>
      <c r="H163" s="278">
        <v>2700000</v>
      </c>
      <c r="I163" s="278">
        <v>2700000</v>
      </c>
      <c r="J163" s="278">
        <v>2700000</v>
      </c>
      <c r="K163" s="278">
        <v>0</v>
      </c>
      <c r="L163" s="278">
        <v>0</v>
      </c>
      <c r="M163" s="278">
        <v>0</v>
      </c>
      <c r="N163" s="278">
        <v>0</v>
      </c>
      <c r="O163" s="278">
        <v>0</v>
      </c>
      <c r="P163" s="278">
        <v>0</v>
      </c>
      <c r="Q163" s="278">
        <v>0</v>
      </c>
      <c r="R163" s="278">
        <f t="shared" si="6"/>
        <v>13500000</v>
      </c>
      <c r="S163" s="277" cm="1">
        <f t="array" ref="S163">SUM((F163:Q163)/12)</f>
        <v>1125000</v>
      </c>
      <c r="T163" s="256">
        <f t="shared" si="7"/>
        <v>13500000</v>
      </c>
      <c r="U163" s="237"/>
    </row>
    <row r="164" spans="1:21" s="219" customFormat="1" x14ac:dyDescent="0.25">
      <c r="A164" s="322">
        <v>128</v>
      </c>
      <c r="B164" s="325">
        <v>2580396</v>
      </c>
      <c r="C164" s="327" t="s">
        <v>404</v>
      </c>
      <c r="D164" s="232">
        <v>112</v>
      </c>
      <c r="E164" s="233" t="s">
        <v>416</v>
      </c>
      <c r="F164" s="244">
        <v>12000000</v>
      </c>
      <c r="G164" s="244">
        <v>12000000</v>
      </c>
      <c r="H164" s="244">
        <v>12000000</v>
      </c>
      <c r="I164" s="244">
        <v>12000000</v>
      </c>
      <c r="J164" s="244">
        <v>12000000</v>
      </c>
      <c r="K164" s="244">
        <v>12000000</v>
      </c>
      <c r="L164" s="244">
        <v>12000000</v>
      </c>
      <c r="M164" s="244">
        <v>12000000</v>
      </c>
      <c r="N164" s="244">
        <v>12000000</v>
      </c>
      <c r="O164" s="244">
        <v>12000000</v>
      </c>
      <c r="P164" s="244">
        <v>12000000</v>
      </c>
      <c r="Q164" s="244">
        <v>12000000</v>
      </c>
      <c r="R164" s="251">
        <f t="shared" si="6"/>
        <v>144000000</v>
      </c>
      <c r="S164" s="279" cm="1">
        <f t="array" ref="S164">SUM((F164:Q164)/12)</f>
        <v>12000000</v>
      </c>
      <c r="T164" s="240">
        <f>+R164+R165</f>
        <v>180000000</v>
      </c>
      <c r="U164" s="237"/>
    </row>
    <row r="165" spans="1:21" s="219" customFormat="1" x14ac:dyDescent="0.25">
      <c r="A165" s="323"/>
      <c r="B165" s="326"/>
      <c r="C165" s="328"/>
      <c r="D165" s="232">
        <v>113</v>
      </c>
      <c r="E165" s="233" t="s">
        <v>12</v>
      </c>
      <c r="F165" s="244">
        <v>3000000</v>
      </c>
      <c r="G165" s="244">
        <v>3000000</v>
      </c>
      <c r="H165" s="244">
        <v>3000000</v>
      </c>
      <c r="I165" s="244">
        <v>3000000</v>
      </c>
      <c r="J165" s="244">
        <v>3000000</v>
      </c>
      <c r="K165" s="244">
        <v>3000000</v>
      </c>
      <c r="L165" s="244">
        <v>3000000</v>
      </c>
      <c r="M165" s="244">
        <v>3000000</v>
      </c>
      <c r="N165" s="244">
        <v>3000000</v>
      </c>
      <c r="O165" s="244">
        <v>3000000</v>
      </c>
      <c r="P165" s="244">
        <v>3000000</v>
      </c>
      <c r="Q165" s="244">
        <v>3000000</v>
      </c>
      <c r="R165" s="251">
        <f t="shared" ref="R165:R196" si="9">SUM(F165:Q165)</f>
        <v>36000000</v>
      </c>
      <c r="S165" s="241" cm="1">
        <f t="array" ref="S165">SUM((F165:Q165)/12)</f>
        <v>3000000</v>
      </c>
      <c r="T165" s="243"/>
      <c r="U165" s="237"/>
    </row>
    <row r="166" spans="1:21" s="219" customFormat="1" x14ac:dyDescent="0.25">
      <c r="A166" s="322">
        <v>129</v>
      </c>
      <c r="B166" s="325">
        <v>4664855</v>
      </c>
      <c r="C166" s="327" t="s">
        <v>405</v>
      </c>
      <c r="D166" s="232">
        <v>112</v>
      </c>
      <c r="E166" s="233" t="s">
        <v>416</v>
      </c>
      <c r="F166" s="244">
        <v>12000000</v>
      </c>
      <c r="G166" s="244">
        <v>12000000</v>
      </c>
      <c r="H166" s="244">
        <v>12000000</v>
      </c>
      <c r="I166" s="244">
        <v>12000000</v>
      </c>
      <c r="J166" s="244">
        <v>12000000</v>
      </c>
      <c r="K166" s="244">
        <v>12000000</v>
      </c>
      <c r="L166" s="244">
        <v>12000000</v>
      </c>
      <c r="M166" s="244">
        <v>12000000</v>
      </c>
      <c r="N166" s="244">
        <v>12000000</v>
      </c>
      <c r="O166" s="244">
        <v>12000000</v>
      </c>
      <c r="P166" s="244">
        <v>12000000</v>
      </c>
      <c r="Q166" s="244">
        <v>12000000</v>
      </c>
      <c r="R166" s="251">
        <f t="shared" si="9"/>
        <v>144000000</v>
      </c>
      <c r="S166" s="279" cm="1">
        <f t="array" ref="S166">SUM((F166:Q166)/12)</f>
        <v>12000000</v>
      </c>
      <c r="T166" s="240"/>
      <c r="U166" s="237"/>
    </row>
    <row r="167" spans="1:21" s="219" customFormat="1" x14ac:dyDescent="0.25">
      <c r="A167" s="324"/>
      <c r="B167" s="329"/>
      <c r="C167" s="330"/>
      <c r="D167" s="232">
        <v>113</v>
      </c>
      <c r="E167" s="233" t="s">
        <v>12</v>
      </c>
      <c r="F167" s="244">
        <v>3000000</v>
      </c>
      <c r="G167" s="244">
        <v>3000000</v>
      </c>
      <c r="H167" s="244">
        <v>3000000</v>
      </c>
      <c r="I167" s="244">
        <v>3000000</v>
      </c>
      <c r="J167" s="244">
        <v>3000000</v>
      </c>
      <c r="K167" s="244">
        <v>3000000</v>
      </c>
      <c r="L167" s="244">
        <v>3000000</v>
      </c>
      <c r="M167" s="244">
        <v>3000000</v>
      </c>
      <c r="N167" s="244">
        <v>3000000</v>
      </c>
      <c r="O167" s="244">
        <v>3000000</v>
      </c>
      <c r="P167" s="244">
        <v>3000000</v>
      </c>
      <c r="Q167" s="244">
        <v>3000000</v>
      </c>
      <c r="R167" s="251">
        <f t="shared" si="9"/>
        <v>36000000</v>
      </c>
      <c r="S167" s="274" cm="1">
        <f t="array" ref="S167">SUM((F167:Q167)/12)</f>
        <v>3000000</v>
      </c>
      <c r="T167" s="240">
        <f>+R166+R167</f>
        <v>180000000</v>
      </c>
      <c r="U167" s="237"/>
    </row>
    <row r="168" spans="1:21" s="219" customFormat="1" x14ac:dyDescent="0.25">
      <c r="A168" s="323"/>
      <c r="B168" s="326"/>
      <c r="C168" s="328"/>
      <c r="D168" s="232">
        <v>232</v>
      </c>
      <c r="E168" s="233" t="s">
        <v>434</v>
      </c>
      <c r="F168" s="244"/>
      <c r="G168" s="244"/>
      <c r="H168" s="244"/>
      <c r="I168" s="244">
        <v>0</v>
      </c>
      <c r="J168" s="244">
        <v>0</v>
      </c>
      <c r="K168" s="244">
        <v>0</v>
      </c>
      <c r="L168" s="244">
        <v>1000000</v>
      </c>
      <c r="M168" s="244">
        <v>1300000</v>
      </c>
      <c r="N168" s="244">
        <v>3000000</v>
      </c>
      <c r="O168" s="244"/>
      <c r="P168" s="244">
        <v>0</v>
      </c>
      <c r="Q168" s="244"/>
      <c r="R168" s="251">
        <f t="shared" si="9"/>
        <v>5300000</v>
      </c>
      <c r="S168" s="241">
        <v>0</v>
      </c>
      <c r="T168" s="243"/>
      <c r="U168" s="237"/>
    </row>
    <row r="169" spans="1:21" s="219" customFormat="1" x14ac:dyDescent="0.25">
      <c r="A169" s="321">
        <v>130</v>
      </c>
      <c r="B169" s="333">
        <v>3685408</v>
      </c>
      <c r="C169" s="327" t="s">
        <v>406</v>
      </c>
      <c r="D169" s="232">
        <v>112</v>
      </c>
      <c r="E169" s="233" t="s">
        <v>416</v>
      </c>
      <c r="F169" s="244">
        <v>12000000</v>
      </c>
      <c r="G169" s="244">
        <v>12000000</v>
      </c>
      <c r="H169" s="244">
        <v>12000000</v>
      </c>
      <c r="I169" s="244">
        <v>12000000</v>
      </c>
      <c r="J169" s="244">
        <v>12000000</v>
      </c>
      <c r="K169" s="244">
        <v>12000000</v>
      </c>
      <c r="L169" s="244">
        <v>12000000</v>
      </c>
      <c r="M169" s="244">
        <v>12000000</v>
      </c>
      <c r="N169" s="244">
        <v>12000000</v>
      </c>
      <c r="O169" s="244">
        <v>12000000</v>
      </c>
      <c r="P169" s="244">
        <v>12000000</v>
      </c>
      <c r="Q169" s="244">
        <v>12000000</v>
      </c>
      <c r="R169" s="251">
        <f t="shared" si="9"/>
        <v>144000000</v>
      </c>
      <c r="S169" s="279" cm="1">
        <f t="array" ref="S169">SUM((F169:Q169)/12)</f>
        <v>12000000</v>
      </c>
      <c r="T169" s="240"/>
      <c r="U169" s="237"/>
    </row>
    <row r="170" spans="1:21" s="219" customFormat="1" x14ac:dyDescent="0.25">
      <c r="A170" s="321"/>
      <c r="B170" s="333"/>
      <c r="C170" s="330"/>
      <c r="D170" s="232">
        <v>113</v>
      </c>
      <c r="E170" s="233" t="s">
        <v>12</v>
      </c>
      <c r="F170" s="244">
        <v>3500000</v>
      </c>
      <c r="G170" s="244">
        <v>3500000</v>
      </c>
      <c r="H170" s="244">
        <v>3500000</v>
      </c>
      <c r="I170" s="244">
        <v>3500000</v>
      </c>
      <c r="J170" s="244">
        <v>3500000</v>
      </c>
      <c r="K170" s="244">
        <v>3500000</v>
      </c>
      <c r="L170" s="244">
        <v>3500000</v>
      </c>
      <c r="M170" s="244">
        <v>3500000</v>
      </c>
      <c r="N170" s="244">
        <v>3500000</v>
      </c>
      <c r="O170" s="244">
        <v>3500000</v>
      </c>
      <c r="P170" s="244">
        <v>3500000</v>
      </c>
      <c r="Q170" s="244">
        <v>3500000</v>
      </c>
      <c r="R170" s="251">
        <f t="shared" si="9"/>
        <v>42000000</v>
      </c>
      <c r="S170" s="274" cm="1">
        <f t="array" ref="S170">SUM((F170:Q170)/12)</f>
        <v>3499999.9999999995</v>
      </c>
      <c r="T170" s="240">
        <f>+R169+R170+R172</f>
        <v>198000000</v>
      </c>
      <c r="U170" s="237"/>
    </row>
    <row r="171" spans="1:21" s="219" customFormat="1" x14ac:dyDescent="0.25">
      <c r="A171" s="321"/>
      <c r="B171" s="333"/>
      <c r="C171" s="330"/>
      <c r="D171" s="232">
        <v>232</v>
      </c>
      <c r="E171" s="233" t="s">
        <v>434</v>
      </c>
      <c r="F171" s="244"/>
      <c r="G171" s="244"/>
      <c r="H171" s="244"/>
      <c r="I171" s="244"/>
      <c r="J171" s="244">
        <v>1000000</v>
      </c>
      <c r="K171" s="244">
        <v>1000000</v>
      </c>
      <c r="L171" s="244"/>
      <c r="M171" s="244">
        <v>1300000</v>
      </c>
      <c r="N171" s="244">
        <v>300000</v>
      </c>
      <c r="O171" s="244">
        <v>0</v>
      </c>
      <c r="P171" s="244">
        <v>0</v>
      </c>
      <c r="Q171" s="244">
        <v>0</v>
      </c>
      <c r="R171" s="251">
        <f t="shared" si="9"/>
        <v>3600000</v>
      </c>
      <c r="S171" s="274">
        <v>0</v>
      </c>
      <c r="T171" s="240"/>
      <c r="U171" s="237"/>
    </row>
    <row r="172" spans="1:21" s="219" customFormat="1" x14ac:dyDescent="0.25">
      <c r="A172" s="321"/>
      <c r="B172" s="333"/>
      <c r="C172" s="328"/>
      <c r="D172" s="232">
        <v>133</v>
      </c>
      <c r="E172" s="233" t="s">
        <v>402</v>
      </c>
      <c r="F172" s="244">
        <v>1000000</v>
      </c>
      <c r="G172" s="244">
        <v>1000000</v>
      </c>
      <c r="H172" s="244">
        <v>1000000</v>
      </c>
      <c r="I172" s="244">
        <v>1000000</v>
      </c>
      <c r="J172" s="244">
        <v>1000000</v>
      </c>
      <c r="K172" s="244">
        <v>1000000</v>
      </c>
      <c r="L172" s="244">
        <v>1000000</v>
      </c>
      <c r="M172" s="244">
        <v>1000000</v>
      </c>
      <c r="N172" s="244">
        <v>1000000</v>
      </c>
      <c r="O172" s="244">
        <v>1000000</v>
      </c>
      <c r="P172" s="244">
        <v>1000000</v>
      </c>
      <c r="Q172" s="244">
        <v>1000000</v>
      </c>
      <c r="R172" s="251">
        <f t="shared" si="9"/>
        <v>12000000</v>
      </c>
      <c r="S172" s="274" cm="1">
        <f t="array" ref="S172">SUM((F172:Q172)/12)</f>
        <v>1000000.0000000001</v>
      </c>
      <c r="T172" s="243"/>
      <c r="U172" s="237"/>
    </row>
    <row r="173" spans="1:21" s="219" customFormat="1" x14ac:dyDescent="0.25">
      <c r="A173" s="321">
        <v>131</v>
      </c>
      <c r="B173" s="332">
        <v>4982913</v>
      </c>
      <c r="C173" s="327" t="s">
        <v>407</v>
      </c>
      <c r="D173" s="232">
        <v>112</v>
      </c>
      <c r="E173" s="233" t="s">
        <v>416</v>
      </c>
      <c r="F173" s="244">
        <v>12000000</v>
      </c>
      <c r="G173" s="244">
        <v>12000000</v>
      </c>
      <c r="H173" s="244">
        <v>12000000</v>
      </c>
      <c r="I173" s="244">
        <v>12000000</v>
      </c>
      <c r="J173" s="244">
        <v>12000000</v>
      </c>
      <c r="K173" s="244">
        <v>12000000</v>
      </c>
      <c r="L173" s="244">
        <v>12000000</v>
      </c>
      <c r="M173" s="244">
        <v>12000000</v>
      </c>
      <c r="N173" s="244">
        <v>12000000</v>
      </c>
      <c r="O173" s="244">
        <v>12000000</v>
      </c>
      <c r="P173" s="244">
        <v>12000000</v>
      </c>
      <c r="Q173" s="244">
        <v>12000000</v>
      </c>
      <c r="R173" s="251">
        <f t="shared" si="9"/>
        <v>144000000</v>
      </c>
      <c r="S173" s="274" cm="1">
        <f t="array" ref="S173">SUM((F173:Q173)/12)</f>
        <v>12000000</v>
      </c>
      <c r="T173" s="240"/>
      <c r="U173" s="237"/>
    </row>
    <row r="174" spans="1:21" s="219" customFormat="1" x14ac:dyDescent="0.25">
      <c r="A174" s="321"/>
      <c r="B174" s="332"/>
      <c r="C174" s="330"/>
      <c r="D174" s="232">
        <v>113</v>
      </c>
      <c r="E174" s="233" t="s">
        <v>12</v>
      </c>
      <c r="F174" s="244">
        <v>3300000</v>
      </c>
      <c r="G174" s="244">
        <v>3300000</v>
      </c>
      <c r="H174" s="244">
        <v>3300000</v>
      </c>
      <c r="I174" s="244">
        <v>3300000</v>
      </c>
      <c r="J174" s="244">
        <v>3300000</v>
      </c>
      <c r="K174" s="244">
        <v>3300000</v>
      </c>
      <c r="L174" s="244">
        <v>3300000</v>
      </c>
      <c r="M174" s="244">
        <v>3300000</v>
      </c>
      <c r="N174" s="244">
        <v>3300000</v>
      </c>
      <c r="O174" s="244">
        <v>3300000</v>
      </c>
      <c r="P174" s="244">
        <v>3300000</v>
      </c>
      <c r="Q174" s="244">
        <v>3300000</v>
      </c>
      <c r="R174" s="251">
        <f t="shared" si="9"/>
        <v>39600000</v>
      </c>
      <c r="S174" s="274" cm="1">
        <f t="array" ref="S174">SUM((F174:Q174)/12)</f>
        <v>3300000</v>
      </c>
      <c r="T174" s="240"/>
      <c r="U174" s="237"/>
    </row>
    <row r="175" spans="1:21" s="219" customFormat="1" x14ac:dyDescent="0.25">
      <c r="A175" s="321"/>
      <c r="B175" s="332"/>
      <c r="C175" s="330"/>
      <c r="D175" s="232">
        <v>133</v>
      </c>
      <c r="E175" s="233" t="s">
        <v>402</v>
      </c>
      <c r="F175" s="244">
        <v>500000</v>
      </c>
      <c r="G175" s="244">
        <v>500000</v>
      </c>
      <c r="H175" s="244">
        <v>500000</v>
      </c>
      <c r="I175" s="244">
        <v>500000</v>
      </c>
      <c r="J175" s="244">
        <v>500000</v>
      </c>
      <c r="K175" s="244">
        <v>500000</v>
      </c>
      <c r="L175" s="244">
        <v>500000</v>
      </c>
      <c r="M175" s="244">
        <v>500000</v>
      </c>
      <c r="N175" s="244">
        <v>500000</v>
      </c>
      <c r="O175" s="244">
        <v>500000</v>
      </c>
      <c r="P175" s="244">
        <v>500000</v>
      </c>
      <c r="Q175" s="244">
        <v>500000</v>
      </c>
      <c r="R175" s="251">
        <f t="shared" si="9"/>
        <v>6000000</v>
      </c>
      <c r="S175" s="274" cm="1">
        <f t="array" ref="S175">SUM((F175:Q175)/12)</f>
        <v>500000.00000000006</v>
      </c>
      <c r="T175" s="240">
        <f>+R173+R174+R175</f>
        <v>189600000</v>
      </c>
      <c r="U175" s="237"/>
    </row>
    <row r="176" spans="1:21" s="219" customFormat="1" x14ac:dyDescent="0.25">
      <c r="A176" s="321"/>
      <c r="B176" s="332"/>
      <c r="C176" s="328"/>
      <c r="D176" s="232">
        <v>232</v>
      </c>
      <c r="E176" s="233" t="s">
        <v>434</v>
      </c>
      <c r="F176" s="244"/>
      <c r="G176" s="244">
        <v>0</v>
      </c>
      <c r="H176" s="244">
        <v>1000000</v>
      </c>
      <c r="I176" s="244">
        <v>500000</v>
      </c>
      <c r="J176" s="244">
        <v>5000000</v>
      </c>
      <c r="K176" s="244">
        <v>1500000</v>
      </c>
      <c r="L176" s="244">
        <v>1000000</v>
      </c>
      <c r="M176" s="244">
        <v>8500000</v>
      </c>
      <c r="N176" s="244">
        <v>9300000</v>
      </c>
      <c r="O176" s="244">
        <v>5000000</v>
      </c>
      <c r="P176" s="244">
        <v>1500000</v>
      </c>
      <c r="Q176" s="244">
        <v>0</v>
      </c>
      <c r="R176" s="251">
        <f t="shared" si="9"/>
        <v>33300000</v>
      </c>
      <c r="S176" s="241">
        <v>0</v>
      </c>
      <c r="T176" s="243"/>
      <c r="U176" s="237"/>
    </row>
    <row r="177" spans="1:21" s="219" customFormat="1" x14ac:dyDescent="0.25">
      <c r="A177" s="322">
        <v>132</v>
      </c>
      <c r="B177" s="325">
        <v>1297624</v>
      </c>
      <c r="C177" s="327" t="s">
        <v>408</v>
      </c>
      <c r="D177" s="232">
        <v>112</v>
      </c>
      <c r="E177" s="233" t="s">
        <v>416</v>
      </c>
      <c r="F177" s="244">
        <v>12000000</v>
      </c>
      <c r="G177" s="244">
        <v>0</v>
      </c>
      <c r="H177" s="244">
        <v>0</v>
      </c>
      <c r="I177" s="244">
        <v>0</v>
      </c>
      <c r="J177" s="244">
        <v>0</v>
      </c>
      <c r="K177" s="244">
        <v>0</v>
      </c>
      <c r="L177" s="244">
        <v>0</v>
      </c>
      <c r="M177" s="244">
        <v>0</v>
      </c>
      <c r="N177" s="244">
        <v>0</v>
      </c>
      <c r="O177" s="244">
        <v>0</v>
      </c>
      <c r="P177" s="244">
        <v>0</v>
      </c>
      <c r="Q177" s="244">
        <v>0</v>
      </c>
      <c r="R177" s="251">
        <f t="shared" si="9"/>
        <v>12000000</v>
      </c>
      <c r="S177" s="279" cm="1">
        <f t="array" ref="S177">SUM((F177:Q177)/12)</f>
        <v>1000000</v>
      </c>
      <c r="T177" s="240">
        <f>+R177+R178</f>
        <v>15000000</v>
      </c>
      <c r="U177" s="237"/>
    </row>
    <row r="178" spans="1:21" s="219" customFormat="1" x14ac:dyDescent="0.25">
      <c r="A178" s="323"/>
      <c r="B178" s="326"/>
      <c r="C178" s="328"/>
      <c r="D178" s="232">
        <v>113</v>
      </c>
      <c r="E178" s="233" t="s">
        <v>12</v>
      </c>
      <c r="F178" s="244">
        <v>3000000</v>
      </c>
      <c r="G178" s="244">
        <v>0</v>
      </c>
      <c r="H178" s="244">
        <v>0</v>
      </c>
      <c r="I178" s="244">
        <v>0</v>
      </c>
      <c r="J178" s="244">
        <v>0</v>
      </c>
      <c r="K178" s="244">
        <v>0</v>
      </c>
      <c r="L178" s="244">
        <v>0</v>
      </c>
      <c r="M178" s="244">
        <v>0</v>
      </c>
      <c r="N178" s="244">
        <v>0</v>
      </c>
      <c r="O178" s="244">
        <v>0</v>
      </c>
      <c r="P178" s="244">
        <v>0</v>
      </c>
      <c r="Q178" s="244">
        <v>0</v>
      </c>
      <c r="R178" s="251">
        <f t="shared" si="9"/>
        <v>3000000</v>
      </c>
      <c r="S178" s="274" cm="1">
        <f t="array" ref="S178">SUM((F178:Q178)/12)</f>
        <v>250000</v>
      </c>
      <c r="T178" s="243"/>
      <c r="U178" s="237"/>
    </row>
    <row r="179" spans="1:21" s="219" customFormat="1" x14ac:dyDescent="0.25">
      <c r="A179" s="322">
        <v>133</v>
      </c>
      <c r="B179" s="325">
        <v>6183675</v>
      </c>
      <c r="C179" s="327" t="s">
        <v>409</v>
      </c>
      <c r="D179" s="232">
        <v>112</v>
      </c>
      <c r="E179" s="233" t="s">
        <v>416</v>
      </c>
      <c r="F179" s="244">
        <v>12000000</v>
      </c>
      <c r="G179" s="244">
        <v>12000000</v>
      </c>
      <c r="H179" s="244">
        <v>12000000</v>
      </c>
      <c r="I179" s="244">
        <v>12000000</v>
      </c>
      <c r="J179" s="244">
        <v>12000000</v>
      </c>
      <c r="K179" s="244">
        <v>12000000</v>
      </c>
      <c r="L179" s="244">
        <v>12000000</v>
      </c>
      <c r="M179" s="244">
        <v>12000000</v>
      </c>
      <c r="N179" s="244">
        <v>12000000</v>
      </c>
      <c r="O179" s="244">
        <v>12000000</v>
      </c>
      <c r="P179" s="244">
        <v>12000000</v>
      </c>
      <c r="Q179" s="244">
        <v>12000000</v>
      </c>
      <c r="R179" s="251">
        <f t="shared" si="9"/>
        <v>144000000</v>
      </c>
      <c r="S179" s="274" cm="1">
        <f t="array" ref="S179">SUM((F179:Q179)/12)</f>
        <v>12000000</v>
      </c>
      <c r="T179" s="240"/>
      <c r="U179" s="237"/>
    </row>
    <row r="180" spans="1:21" s="219" customFormat="1" x14ac:dyDescent="0.25">
      <c r="A180" s="324"/>
      <c r="B180" s="329"/>
      <c r="C180" s="330"/>
      <c r="D180" s="232">
        <v>113</v>
      </c>
      <c r="E180" s="233" t="s">
        <v>12</v>
      </c>
      <c r="F180" s="244">
        <v>3000000</v>
      </c>
      <c r="G180" s="244">
        <v>3000000</v>
      </c>
      <c r="H180" s="244">
        <v>3000000</v>
      </c>
      <c r="I180" s="244">
        <v>3000000</v>
      </c>
      <c r="J180" s="244">
        <v>3000000</v>
      </c>
      <c r="K180" s="244">
        <v>3000000</v>
      </c>
      <c r="L180" s="244">
        <v>3000000</v>
      </c>
      <c r="M180" s="244">
        <v>3000000</v>
      </c>
      <c r="N180" s="244">
        <v>3000000</v>
      </c>
      <c r="O180" s="244">
        <v>3000000</v>
      </c>
      <c r="P180" s="244">
        <v>3000000</v>
      </c>
      <c r="Q180" s="244">
        <v>3000000</v>
      </c>
      <c r="R180" s="251">
        <f t="shared" si="9"/>
        <v>36000000</v>
      </c>
      <c r="S180" s="274" cm="1">
        <f t="array" ref="S180">SUM((F180:Q180)/12)</f>
        <v>3000000</v>
      </c>
      <c r="T180" s="240">
        <f>+R179+R180</f>
        <v>180000000</v>
      </c>
      <c r="U180" s="237"/>
    </row>
    <row r="181" spans="1:21" s="219" customFormat="1" x14ac:dyDescent="0.25">
      <c r="A181" s="323"/>
      <c r="B181" s="326"/>
      <c r="C181" s="328"/>
      <c r="D181" s="232">
        <v>232</v>
      </c>
      <c r="E181" s="233" t="s">
        <v>434</v>
      </c>
      <c r="F181" s="244"/>
      <c r="G181" s="244"/>
      <c r="H181" s="244"/>
      <c r="I181" s="244"/>
      <c r="J181" s="244"/>
      <c r="K181" s="244"/>
      <c r="L181" s="244"/>
      <c r="M181" s="244"/>
      <c r="N181" s="244">
        <v>300000</v>
      </c>
      <c r="O181" s="244"/>
      <c r="P181" s="244">
        <v>0</v>
      </c>
      <c r="Q181" s="244"/>
      <c r="R181" s="251">
        <f t="shared" si="9"/>
        <v>300000</v>
      </c>
      <c r="S181" s="274">
        <v>0</v>
      </c>
      <c r="T181" s="243"/>
      <c r="U181" s="237"/>
    </row>
    <row r="182" spans="1:21" s="219" customFormat="1" x14ac:dyDescent="0.25">
      <c r="A182" s="322">
        <v>134</v>
      </c>
      <c r="B182" s="325">
        <v>1501630</v>
      </c>
      <c r="C182" s="327" t="s">
        <v>410</v>
      </c>
      <c r="D182" s="232">
        <v>112</v>
      </c>
      <c r="E182" s="233" t="s">
        <v>416</v>
      </c>
      <c r="F182" s="244">
        <v>12000000</v>
      </c>
      <c r="G182" s="244">
        <v>12000000</v>
      </c>
      <c r="H182" s="244">
        <v>12000000</v>
      </c>
      <c r="I182" s="244">
        <v>12000000</v>
      </c>
      <c r="J182" s="244">
        <v>12000000</v>
      </c>
      <c r="K182" s="244">
        <v>12000000</v>
      </c>
      <c r="L182" s="244">
        <v>12000000</v>
      </c>
      <c r="M182" s="244">
        <v>12000000</v>
      </c>
      <c r="N182" s="244">
        <v>12000000</v>
      </c>
      <c r="O182" s="244">
        <v>12000000</v>
      </c>
      <c r="P182" s="244">
        <v>12000000</v>
      </c>
      <c r="Q182" s="244">
        <v>12000000</v>
      </c>
      <c r="R182" s="251">
        <f t="shared" si="9"/>
        <v>144000000</v>
      </c>
      <c r="S182" s="274" cm="1">
        <f t="array" ref="S182">SUM((F182:Q182)/12)</f>
        <v>12000000</v>
      </c>
      <c r="T182" s="240"/>
      <c r="U182" s="237"/>
    </row>
    <row r="183" spans="1:21" s="219" customFormat="1" x14ac:dyDescent="0.25">
      <c r="A183" s="324"/>
      <c r="B183" s="329"/>
      <c r="C183" s="330"/>
      <c r="D183" s="232">
        <v>113</v>
      </c>
      <c r="E183" s="233" t="s">
        <v>12</v>
      </c>
      <c r="F183" s="244">
        <v>3000000</v>
      </c>
      <c r="G183" s="244">
        <v>3000000</v>
      </c>
      <c r="H183" s="244">
        <v>3000000</v>
      </c>
      <c r="I183" s="244">
        <v>3000000</v>
      </c>
      <c r="J183" s="244">
        <v>3000000</v>
      </c>
      <c r="K183" s="244">
        <v>3000000</v>
      </c>
      <c r="L183" s="244">
        <v>3000000</v>
      </c>
      <c r="M183" s="244">
        <v>3000000</v>
      </c>
      <c r="N183" s="244">
        <v>3000000</v>
      </c>
      <c r="O183" s="244">
        <v>3000000</v>
      </c>
      <c r="P183" s="244">
        <v>3000000</v>
      </c>
      <c r="Q183" s="244">
        <v>3000000</v>
      </c>
      <c r="R183" s="251">
        <f t="shared" si="9"/>
        <v>36000000</v>
      </c>
      <c r="S183" s="274" cm="1">
        <f t="array" ref="S183">SUM((F183:Q183)/12)</f>
        <v>3000000</v>
      </c>
      <c r="T183" s="240">
        <f>+R183+R182</f>
        <v>180000000</v>
      </c>
      <c r="U183" s="237"/>
    </row>
    <row r="184" spans="1:21" s="219" customFormat="1" x14ac:dyDescent="0.25">
      <c r="A184" s="323"/>
      <c r="B184" s="329"/>
      <c r="C184" s="328"/>
      <c r="D184" s="232">
        <v>232</v>
      </c>
      <c r="E184" s="233" t="s">
        <v>434</v>
      </c>
      <c r="F184" s="244"/>
      <c r="G184" s="244"/>
      <c r="H184" s="244"/>
      <c r="I184" s="244"/>
      <c r="J184" s="244"/>
      <c r="K184" s="244"/>
      <c r="L184" s="244"/>
      <c r="M184" s="244"/>
      <c r="N184" s="244"/>
      <c r="O184" s="244"/>
      <c r="P184" s="244">
        <v>0</v>
      </c>
      <c r="Q184" s="244"/>
      <c r="R184" s="251">
        <f t="shared" si="9"/>
        <v>0</v>
      </c>
      <c r="S184" s="274">
        <v>0</v>
      </c>
      <c r="T184" s="243"/>
      <c r="U184" s="237"/>
    </row>
    <row r="185" spans="1:21" s="219" customFormat="1" x14ac:dyDescent="0.25">
      <c r="A185" s="280">
        <v>135</v>
      </c>
      <c r="B185" s="325">
        <v>4240335</v>
      </c>
      <c r="C185" s="327" t="s">
        <v>411</v>
      </c>
      <c r="D185" s="232">
        <v>112</v>
      </c>
      <c r="E185" s="233" t="s">
        <v>416</v>
      </c>
      <c r="F185" s="244">
        <v>12000000</v>
      </c>
      <c r="G185" s="244">
        <v>12000000</v>
      </c>
      <c r="H185" s="244">
        <v>12000000</v>
      </c>
      <c r="I185" s="244">
        <v>12000000</v>
      </c>
      <c r="J185" s="244">
        <v>12000000</v>
      </c>
      <c r="K185" s="244">
        <v>12000000</v>
      </c>
      <c r="L185" s="244">
        <v>12000000</v>
      </c>
      <c r="M185" s="244">
        <v>12000000</v>
      </c>
      <c r="N185" s="244">
        <v>12000000</v>
      </c>
      <c r="O185" s="244">
        <v>12000000</v>
      </c>
      <c r="P185" s="244">
        <v>12000000</v>
      </c>
      <c r="Q185" s="244">
        <v>12000000</v>
      </c>
      <c r="R185" s="251">
        <f t="shared" si="9"/>
        <v>144000000</v>
      </c>
      <c r="S185" s="274" cm="1">
        <f t="array" ref="S185">SUM((F185:Q185)/12)</f>
        <v>12000000</v>
      </c>
      <c r="T185" s="240"/>
      <c r="U185" s="237"/>
    </row>
    <row r="186" spans="1:21" s="219" customFormat="1" x14ac:dyDescent="0.25">
      <c r="A186" s="281"/>
      <c r="B186" s="329"/>
      <c r="C186" s="330"/>
      <c r="D186" s="232">
        <v>113</v>
      </c>
      <c r="E186" s="233" t="s">
        <v>12</v>
      </c>
      <c r="F186" s="244">
        <v>3000000</v>
      </c>
      <c r="G186" s="244">
        <v>3000000</v>
      </c>
      <c r="H186" s="244">
        <v>3000000</v>
      </c>
      <c r="I186" s="244">
        <v>3000000</v>
      </c>
      <c r="J186" s="244">
        <v>3000000</v>
      </c>
      <c r="K186" s="244">
        <v>3000000</v>
      </c>
      <c r="L186" s="244">
        <v>3000000</v>
      </c>
      <c r="M186" s="244">
        <v>3000000</v>
      </c>
      <c r="N186" s="244">
        <v>3000000</v>
      </c>
      <c r="O186" s="244">
        <v>3000000</v>
      </c>
      <c r="P186" s="244">
        <v>3000000</v>
      </c>
      <c r="Q186" s="244">
        <v>3000000</v>
      </c>
      <c r="R186" s="251">
        <f t="shared" si="9"/>
        <v>36000000</v>
      </c>
      <c r="S186" s="274" cm="1">
        <f t="array" ref="S186">SUM((F186:Q186)/12)</f>
        <v>3000000</v>
      </c>
      <c r="T186" s="240">
        <f>+R185+R186</f>
        <v>180000000</v>
      </c>
      <c r="U186" s="237"/>
    </row>
    <row r="187" spans="1:21" s="219" customFormat="1" x14ac:dyDescent="0.25">
      <c r="A187" s="282"/>
      <c r="B187" s="326"/>
      <c r="C187" s="328"/>
      <c r="D187" s="232">
        <v>232</v>
      </c>
      <c r="E187" s="233" t="s">
        <v>434</v>
      </c>
      <c r="F187" s="244"/>
      <c r="G187" s="244">
        <v>0</v>
      </c>
      <c r="H187" s="244">
        <v>0</v>
      </c>
      <c r="I187" s="244">
        <v>0</v>
      </c>
      <c r="J187" s="244">
        <v>0</v>
      </c>
      <c r="K187" s="244">
        <v>0</v>
      </c>
      <c r="L187" s="244">
        <v>0</v>
      </c>
      <c r="M187" s="244">
        <v>0</v>
      </c>
      <c r="N187" s="244">
        <v>0</v>
      </c>
      <c r="O187" s="244"/>
      <c r="P187" s="244">
        <v>0</v>
      </c>
      <c r="Q187" s="244"/>
      <c r="R187" s="251">
        <f t="shared" si="9"/>
        <v>0</v>
      </c>
      <c r="S187" s="274">
        <v>0</v>
      </c>
      <c r="T187" s="243"/>
      <c r="U187" s="237"/>
    </row>
    <row r="188" spans="1:21" s="219" customFormat="1" x14ac:dyDescent="0.25">
      <c r="A188" s="280">
        <v>136</v>
      </c>
      <c r="B188" s="325">
        <v>2160884</v>
      </c>
      <c r="C188" s="327" t="s">
        <v>412</v>
      </c>
      <c r="D188" s="232">
        <v>112</v>
      </c>
      <c r="E188" s="233" t="s">
        <v>416</v>
      </c>
      <c r="F188" s="244">
        <v>12000000</v>
      </c>
      <c r="G188" s="244">
        <v>12000000</v>
      </c>
      <c r="H188" s="244">
        <v>12000000</v>
      </c>
      <c r="I188" s="244">
        <v>12000000</v>
      </c>
      <c r="J188" s="244">
        <v>12000000</v>
      </c>
      <c r="K188" s="244">
        <v>12000000</v>
      </c>
      <c r="L188" s="244">
        <v>12000000</v>
      </c>
      <c r="M188" s="244">
        <v>12000000</v>
      </c>
      <c r="N188" s="244">
        <v>12000000</v>
      </c>
      <c r="O188" s="244">
        <v>12000000</v>
      </c>
      <c r="P188" s="244">
        <v>12000000</v>
      </c>
      <c r="Q188" s="244">
        <v>12000000</v>
      </c>
      <c r="R188" s="251">
        <f t="shared" si="9"/>
        <v>144000000</v>
      </c>
      <c r="S188" s="274" cm="1">
        <f t="array" ref="S188">SUM((F188:Q188)/12)</f>
        <v>12000000</v>
      </c>
      <c r="T188" s="240"/>
      <c r="U188" s="237"/>
    </row>
    <row r="189" spans="1:21" s="219" customFormat="1" x14ac:dyDescent="0.25">
      <c r="A189" s="281"/>
      <c r="B189" s="329"/>
      <c r="C189" s="330"/>
      <c r="D189" s="232">
        <v>113</v>
      </c>
      <c r="E189" s="233" t="s">
        <v>12</v>
      </c>
      <c r="F189" s="244">
        <v>3000000</v>
      </c>
      <c r="G189" s="244">
        <v>3000000</v>
      </c>
      <c r="H189" s="244">
        <v>3000000</v>
      </c>
      <c r="I189" s="244">
        <v>3000000</v>
      </c>
      <c r="J189" s="244">
        <v>3000000</v>
      </c>
      <c r="K189" s="244">
        <v>3000000</v>
      </c>
      <c r="L189" s="244">
        <v>3000000</v>
      </c>
      <c r="M189" s="244">
        <v>3000000</v>
      </c>
      <c r="N189" s="244">
        <v>3000000</v>
      </c>
      <c r="O189" s="244">
        <v>3000000</v>
      </c>
      <c r="P189" s="244">
        <v>3000000</v>
      </c>
      <c r="Q189" s="244">
        <v>3000000</v>
      </c>
      <c r="R189" s="251">
        <f t="shared" si="9"/>
        <v>36000000</v>
      </c>
      <c r="S189" s="274" cm="1">
        <f t="array" ref="S189">SUM((F189:Q189)/12)</f>
        <v>3000000</v>
      </c>
      <c r="T189" s="240">
        <f>+R189+R188</f>
        <v>180000000</v>
      </c>
      <c r="U189" s="237"/>
    </row>
    <row r="190" spans="1:21" s="219" customFormat="1" x14ac:dyDescent="0.25">
      <c r="A190" s="282"/>
      <c r="B190" s="326"/>
      <c r="C190" s="328"/>
      <c r="D190" s="232">
        <v>232</v>
      </c>
      <c r="E190" s="233" t="s">
        <v>434</v>
      </c>
      <c r="F190" s="244"/>
      <c r="G190" s="244"/>
      <c r="H190" s="244">
        <v>1500000</v>
      </c>
      <c r="I190" s="244"/>
      <c r="J190" s="244">
        <v>1000000</v>
      </c>
      <c r="K190" s="244"/>
      <c r="L190" s="244"/>
      <c r="M190" s="244"/>
      <c r="N190" s="244">
        <v>0</v>
      </c>
      <c r="O190" s="244">
        <v>0</v>
      </c>
      <c r="P190" s="244">
        <v>0</v>
      </c>
      <c r="Q190" s="244"/>
      <c r="R190" s="251">
        <f t="shared" si="9"/>
        <v>2500000</v>
      </c>
      <c r="S190" s="274">
        <v>0</v>
      </c>
      <c r="T190" s="243"/>
      <c r="U190" s="237"/>
    </row>
    <row r="191" spans="1:21" s="219" customFormat="1" x14ac:dyDescent="0.25">
      <c r="A191" s="280">
        <v>137</v>
      </c>
      <c r="B191" s="325">
        <v>3260245</v>
      </c>
      <c r="C191" s="312" t="s">
        <v>413</v>
      </c>
      <c r="D191" s="232">
        <v>112</v>
      </c>
      <c r="E191" s="233" t="s">
        <v>416</v>
      </c>
      <c r="F191" s="244">
        <v>12000000</v>
      </c>
      <c r="G191" s="244">
        <v>12000000</v>
      </c>
      <c r="H191" s="244">
        <v>12000000</v>
      </c>
      <c r="I191" s="244">
        <v>12000000</v>
      </c>
      <c r="J191" s="244">
        <v>12000000</v>
      </c>
      <c r="K191" s="244">
        <v>12000000</v>
      </c>
      <c r="L191" s="244">
        <v>12000000</v>
      </c>
      <c r="M191" s="244">
        <v>12000000</v>
      </c>
      <c r="N191" s="244">
        <v>12000000</v>
      </c>
      <c r="O191" s="244">
        <v>12000000</v>
      </c>
      <c r="P191" s="244">
        <v>12000000</v>
      </c>
      <c r="Q191" s="244">
        <v>12000000</v>
      </c>
      <c r="R191" s="251">
        <f t="shared" si="9"/>
        <v>144000000</v>
      </c>
      <c r="S191" s="274" cm="1">
        <f t="array" ref="S191">SUM((F191:Q191)/12)</f>
        <v>12000000</v>
      </c>
      <c r="T191" s="240"/>
      <c r="U191" s="237"/>
    </row>
    <row r="192" spans="1:21" s="219" customFormat="1" x14ac:dyDescent="0.25">
      <c r="A192" s="281"/>
      <c r="B192" s="329"/>
      <c r="C192" s="331"/>
      <c r="D192" s="232">
        <v>113</v>
      </c>
      <c r="E192" s="233" t="s">
        <v>12</v>
      </c>
      <c r="F192" s="244">
        <v>3000000</v>
      </c>
      <c r="G192" s="244">
        <v>3000000</v>
      </c>
      <c r="H192" s="244">
        <v>3000000</v>
      </c>
      <c r="I192" s="244">
        <v>3000000</v>
      </c>
      <c r="J192" s="244">
        <v>3000000</v>
      </c>
      <c r="K192" s="244">
        <v>3000000</v>
      </c>
      <c r="L192" s="244">
        <v>3000000</v>
      </c>
      <c r="M192" s="244">
        <v>3000000</v>
      </c>
      <c r="N192" s="244">
        <v>3000000</v>
      </c>
      <c r="O192" s="244">
        <v>3000000</v>
      </c>
      <c r="P192" s="244">
        <v>3000000</v>
      </c>
      <c r="Q192" s="244">
        <v>3000000</v>
      </c>
      <c r="R192" s="251">
        <f t="shared" si="9"/>
        <v>36000000</v>
      </c>
      <c r="S192" s="274" cm="1">
        <f t="array" ref="S192">SUM((F192:Q192)/12)</f>
        <v>3000000</v>
      </c>
      <c r="T192" s="240">
        <f>+R191+R192</f>
        <v>180000000</v>
      </c>
      <c r="U192" s="237"/>
    </row>
    <row r="193" spans="1:21" s="219" customFormat="1" x14ac:dyDescent="0.25">
      <c r="A193" s="282"/>
      <c r="B193" s="326"/>
      <c r="C193" s="313"/>
      <c r="D193" s="232">
        <v>232</v>
      </c>
      <c r="E193" s="233" t="s">
        <v>434</v>
      </c>
      <c r="F193" s="244"/>
      <c r="G193" s="244">
        <v>0</v>
      </c>
      <c r="H193" s="244">
        <v>0</v>
      </c>
      <c r="I193" s="244">
        <v>0</v>
      </c>
      <c r="J193" s="244">
        <v>0</v>
      </c>
      <c r="K193" s="244">
        <v>0</v>
      </c>
      <c r="L193" s="244">
        <v>0</v>
      </c>
      <c r="M193" s="244"/>
      <c r="N193" s="244">
        <v>2239243</v>
      </c>
      <c r="O193" s="244"/>
      <c r="P193" s="244">
        <v>0</v>
      </c>
      <c r="Q193" s="244"/>
      <c r="R193" s="251">
        <f t="shared" si="9"/>
        <v>2239243</v>
      </c>
      <c r="S193" s="274">
        <v>0</v>
      </c>
      <c r="T193" s="243"/>
      <c r="U193" s="237"/>
    </row>
    <row r="194" spans="1:21" s="219" customFormat="1" x14ac:dyDescent="0.25">
      <c r="A194" s="280">
        <v>138</v>
      </c>
      <c r="B194" s="325">
        <v>4134933</v>
      </c>
      <c r="C194" s="327" t="s">
        <v>414</v>
      </c>
      <c r="D194" s="232">
        <v>112</v>
      </c>
      <c r="E194" s="233" t="s">
        <v>416</v>
      </c>
      <c r="F194" s="244">
        <v>12000000</v>
      </c>
      <c r="G194" s="244">
        <v>12000000</v>
      </c>
      <c r="H194" s="244">
        <v>12000000</v>
      </c>
      <c r="I194" s="244">
        <v>12000000</v>
      </c>
      <c r="J194" s="244">
        <v>12000000</v>
      </c>
      <c r="K194" s="244">
        <v>12000000</v>
      </c>
      <c r="L194" s="244">
        <v>12000000</v>
      </c>
      <c r="M194" s="244">
        <v>12000000</v>
      </c>
      <c r="N194" s="244">
        <v>12000000</v>
      </c>
      <c r="O194" s="244">
        <v>12000000</v>
      </c>
      <c r="P194" s="244">
        <v>12000000</v>
      </c>
      <c r="Q194" s="244">
        <v>12000000</v>
      </c>
      <c r="R194" s="251">
        <f t="shared" si="9"/>
        <v>144000000</v>
      </c>
      <c r="S194" s="274" cm="1">
        <f t="array" ref="S194">SUM((F194:Q194)/12)</f>
        <v>12000000</v>
      </c>
      <c r="T194" s="240">
        <f>+R194+R195</f>
        <v>180000000</v>
      </c>
      <c r="U194" s="237"/>
    </row>
    <row r="195" spans="1:21" s="219" customFormat="1" x14ac:dyDescent="0.25">
      <c r="A195" s="282"/>
      <c r="B195" s="326"/>
      <c r="C195" s="328"/>
      <c r="D195" s="232">
        <v>113</v>
      </c>
      <c r="E195" s="233" t="s">
        <v>12</v>
      </c>
      <c r="F195" s="244">
        <v>3000000</v>
      </c>
      <c r="G195" s="244">
        <v>3000000</v>
      </c>
      <c r="H195" s="244">
        <v>3000000</v>
      </c>
      <c r="I195" s="244">
        <v>3000000</v>
      </c>
      <c r="J195" s="244">
        <v>3000000</v>
      </c>
      <c r="K195" s="244">
        <v>3000000</v>
      </c>
      <c r="L195" s="244">
        <v>3000000</v>
      </c>
      <c r="M195" s="244">
        <v>3000000</v>
      </c>
      <c r="N195" s="244">
        <v>3000000</v>
      </c>
      <c r="O195" s="244">
        <v>3000000</v>
      </c>
      <c r="P195" s="244">
        <v>3000000</v>
      </c>
      <c r="Q195" s="244">
        <v>3000000</v>
      </c>
      <c r="R195" s="251">
        <f t="shared" si="9"/>
        <v>36000000</v>
      </c>
      <c r="S195" s="274" cm="1">
        <f t="array" ref="S195">SUM((F195:Q195)/12)</f>
        <v>3000000</v>
      </c>
      <c r="T195" s="243"/>
      <c r="U195" s="237"/>
    </row>
    <row r="196" spans="1:21" s="219" customFormat="1" x14ac:dyDescent="0.25">
      <c r="A196" s="280">
        <f t="shared" ref="A196" si="10">1+A194</f>
        <v>139</v>
      </c>
      <c r="B196" s="325">
        <v>2081432</v>
      </c>
      <c r="C196" s="327" t="s">
        <v>415</v>
      </c>
      <c r="D196" s="232">
        <v>112</v>
      </c>
      <c r="E196" s="233" t="s">
        <v>416</v>
      </c>
      <c r="F196" s="244">
        <v>12000000</v>
      </c>
      <c r="G196" s="244">
        <v>12000000</v>
      </c>
      <c r="H196" s="244">
        <v>12000000</v>
      </c>
      <c r="I196" s="244">
        <v>12000000</v>
      </c>
      <c r="J196" s="244">
        <v>12000000</v>
      </c>
      <c r="K196" s="244">
        <v>12000000</v>
      </c>
      <c r="L196" s="244">
        <v>12000000</v>
      </c>
      <c r="M196" s="244">
        <v>12000000</v>
      </c>
      <c r="N196" s="244">
        <v>12000000</v>
      </c>
      <c r="O196" s="244">
        <v>12000000</v>
      </c>
      <c r="P196" s="244">
        <v>12000000</v>
      </c>
      <c r="Q196" s="244">
        <v>12000000</v>
      </c>
      <c r="R196" s="244">
        <v>12000000</v>
      </c>
      <c r="S196" s="244">
        <v>12000000</v>
      </c>
      <c r="T196" s="240"/>
      <c r="U196" s="237"/>
    </row>
    <row r="197" spans="1:21" s="219" customFormat="1" x14ac:dyDescent="0.25">
      <c r="A197" s="281"/>
      <c r="B197" s="329"/>
      <c r="C197" s="330"/>
      <c r="D197" s="262">
        <v>113</v>
      </c>
      <c r="E197" s="263" t="s">
        <v>12</v>
      </c>
      <c r="F197" s="244">
        <v>3000000</v>
      </c>
      <c r="G197" s="244">
        <v>3000000</v>
      </c>
      <c r="H197" s="244">
        <v>3000000</v>
      </c>
      <c r="I197" s="244">
        <v>3000000</v>
      </c>
      <c r="J197" s="244">
        <v>3000000</v>
      </c>
      <c r="K197" s="244">
        <v>3000000</v>
      </c>
      <c r="L197" s="244">
        <v>3000000</v>
      </c>
      <c r="M197" s="244">
        <v>3000000</v>
      </c>
      <c r="N197" s="244">
        <v>3000000</v>
      </c>
      <c r="O197" s="244">
        <v>3000000</v>
      </c>
      <c r="P197" s="244">
        <v>3000000</v>
      </c>
      <c r="Q197" s="244">
        <v>3000000</v>
      </c>
      <c r="R197" s="244">
        <v>3000000</v>
      </c>
      <c r="S197" s="244">
        <v>3000000</v>
      </c>
      <c r="T197" s="283">
        <f>+R196+R197</f>
        <v>15000000</v>
      </c>
      <c r="U197" s="237"/>
    </row>
    <row r="198" spans="1:21" s="219" customFormat="1" ht="18" customHeight="1" x14ac:dyDescent="0.25">
      <c r="A198" s="252"/>
      <c r="B198" s="296"/>
      <c r="C198" s="233"/>
      <c r="D198" s="252"/>
      <c r="E198" s="233" t="s">
        <v>439</v>
      </c>
      <c r="F198" s="244">
        <f>SUM(F7:F197)</f>
        <v>817929489</v>
      </c>
      <c r="G198" s="244">
        <f>SUM(G7:G197)</f>
        <v>834147797</v>
      </c>
      <c r="H198" s="244">
        <f>SUM(H7:H197)</f>
        <v>825294464</v>
      </c>
      <c r="I198" s="244">
        <f>SUM(I7:I197)</f>
        <v>827794464</v>
      </c>
      <c r="J198" s="244">
        <f>SUM(J7:J197)</f>
        <v>839611131</v>
      </c>
      <c r="K198" s="244">
        <f>SUM(K7:K197)</f>
        <v>818427798</v>
      </c>
      <c r="L198" s="244">
        <f>SUM(L7:L197)</f>
        <v>822226107</v>
      </c>
      <c r="M198" s="244">
        <f>SUM(M7:M197)</f>
        <v>825927798</v>
      </c>
      <c r="N198" s="244">
        <f>SUM(N7:N197)</f>
        <v>822567041</v>
      </c>
      <c r="O198" s="244">
        <f>SUM(O7:O197)</f>
        <v>824577798</v>
      </c>
      <c r="P198" s="244">
        <f>SUM(P7:P197)</f>
        <v>819927798</v>
      </c>
      <c r="Q198" s="244">
        <f>SUM(Q7:Q197)</f>
        <v>807727798</v>
      </c>
      <c r="R198" s="244">
        <f>SUM(R7:R197)</f>
        <v>9632559483</v>
      </c>
      <c r="S198" s="284">
        <f>SUM(S7:S197)</f>
        <v>815489186.66666675</v>
      </c>
      <c r="T198" s="238">
        <f>SUM(T7:T197)</f>
        <v>9814939776</v>
      </c>
      <c r="U198" s="237"/>
    </row>
    <row r="199" spans="1:21" x14ac:dyDescent="0.25">
      <c r="A199" s="215"/>
      <c r="F199" s="216"/>
      <c r="S199" s="211"/>
      <c r="T199" s="211"/>
    </row>
    <row r="200" spans="1:21" x14ac:dyDescent="0.25">
      <c r="S200" s="211"/>
    </row>
    <row r="201" spans="1:21" x14ac:dyDescent="0.25">
      <c r="S201" s="212"/>
    </row>
    <row r="202" spans="1:21" x14ac:dyDescent="0.25">
      <c r="S202" s="211"/>
    </row>
  </sheetData>
  <mergeCells count="94">
    <mergeCell ref="A134:A135"/>
    <mergeCell ref="B57:B58"/>
    <mergeCell ref="C57:C58"/>
    <mergeCell ref="A70:A71"/>
    <mergeCell ref="B70:B71"/>
    <mergeCell ref="C70:C71"/>
    <mergeCell ref="A128:A130"/>
    <mergeCell ref="B128:B130"/>
    <mergeCell ref="C128:C130"/>
    <mergeCell ref="A93:A94"/>
    <mergeCell ref="B93:B94"/>
    <mergeCell ref="C93:C94"/>
    <mergeCell ref="A119:A120"/>
    <mergeCell ref="B119:B120"/>
    <mergeCell ref="C119:C120"/>
    <mergeCell ref="A115:A116"/>
    <mergeCell ref="A117:A118"/>
    <mergeCell ref="A122:A123"/>
    <mergeCell ref="A124:A125"/>
    <mergeCell ref="A41:A42"/>
    <mergeCell ref="B41:B42"/>
    <mergeCell ref="C41:C42"/>
    <mergeCell ref="A65:A66"/>
    <mergeCell ref="B65:B66"/>
    <mergeCell ref="C65:C66"/>
    <mergeCell ref="A45:A46"/>
    <mergeCell ref="B45:B46"/>
    <mergeCell ref="C45:C46"/>
    <mergeCell ref="A63:A64"/>
    <mergeCell ref="B63:B64"/>
    <mergeCell ref="C63:C64"/>
    <mergeCell ref="A55:A56"/>
    <mergeCell ref="B55:B56"/>
    <mergeCell ref="C55:C56"/>
    <mergeCell ref="A57:A58"/>
    <mergeCell ref="A7:A10"/>
    <mergeCell ref="B7:B10"/>
    <mergeCell ref="C7:C10"/>
    <mergeCell ref="A11:A12"/>
    <mergeCell ref="B11:B12"/>
    <mergeCell ref="C11:C12"/>
    <mergeCell ref="B179:B181"/>
    <mergeCell ref="C179:C181"/>
    <mergeCell ref="B173:B176"/>
    <mergeCell ref="C173:C176"/>
    <mergeCell ref="B164:B165"/>
    <mergeCell ref="C164:C165"/>
    <mergeCell ref="B166:B168"/>
    <mergeCell ref="C166:C168"/>
    <mergeCell ref="B169:B172"/>
    <mergeCell ref="C169:C172"/>
    <mergeCell ref="A164:A165"/>
    <mergeCell ref="A166:A168"/>
    <mergeCell ref="B194:B195"/>
    <mergeCell ref="C194:C195"/>
    <mergeCell ref="B196:B197"/>
    <mergeCell ref="C196:C197"/>
    <mergeCell ref="C182:C184"/>
    <mergeCell ref="B182:B184"/>
    <mergeCell ref="B185:B187"/>
    <mergeCell ref="C185:C187"/>
    <mergeCell ref="B188:B190"/>
    <mergeCell ref="C188:C190"/>
    <mergeCell ref="B191:B193"/>
    <mergeCell ref="C191:C193"/>
    <mergeCell ref="B177:B178"/>
    <mergeCell ref="C177:C178"/>
    <mergeCell ref="A169:A172"/>
    <mergeCell ref="A173:A176"/>
    <mergeCell ref="A177:A178"/>
    <mergeCell ref="A179:A181"/>
    <mergeCell ref="A182:A184"/>
    <mergeCell ref="A18:A19"/>
    <mergeCell ref="A13:A14"/>
    <mergeCell ref="B13:B14"/>
    <mergeCell ref="C13:C14"/>
    <mergeCell ref="C15:C16"/>
    <mergeCell ref="B15:B16"/>
    <mergeCell ref="A15:A16"/>
    <mergeCell ref="C32:C33"/>
    <mergeCell ref="B32:B33"/>
    <mergeCell ref="A32:A33"/>
    <mergeCell ref="C29:C31"/>
    <mergeCell ref="B29:B31"/>
    <mergeCell ref="A29:A31"/>
    <mergeCell ref="C23:C24"/>
    <mergeCell ref="B23:B24"/>
    <mergeCell ref="A23:A24"/>
    <mergeCell ref="C27:C28"/>
    <mergeCell ref="B27:B28"/>
    <mergeCell ref="A27:A28"/>
    <mergeCell ref="C25:C26"/>
    <mergeCell ref="B25:B26"/>
    <mergeCell ref="A25:A26"/>
  </mergeCells>
  <phoneticPr fontId="63" type="noConversion"/>
  <conditionalFormatting sqref="B75:C75 B101:C103 A164:C164 A166:C167 A169:C169 A173:C173 A177:C177 A179:C180 A182:A183 B182:B184 A185:C186 A188:C189 A191:C192 A194 A196">
    <cfRule type="containsText" dxfId="5" priority="7" operator="containsText" text="COBRO">
      <formula>NOT(ISERROR(SEARCH("COBRO",A75)))</formula>
    </cfRule>
    <cfRule type="containsText" dxfId="4" priority="8" operator="containsText" text="NO COBRO">
      <formula>NOT(ISERROR(SEARCH("NO COBRO",A75)))</formula>
    </cfRule>
  </conditionalFormatting>
  <printOptions horizontalCentered="1"/>
  <pageMargins left="0.16" right="0.16" top="0.21" bottom="0.47" header="0.15748031496062992" footer="0.16"/>
  <pageSetup paperSize="5" scale="42" fitToHeight="0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114"/>
  <sheetViews>
    <sheetView workbookViewId="0">
      <selection activeCell="E16" sqref="E16"/>
    </sheetView>
  </sheetViews>
  <sheetFormatPr baseColWidth="10" defaultColWidth="10.6640625" defaultRowHeight="14.4" x14ac:dyDescent="0.3"/>
  <cols>
    <col min="2" max="2" width="11.44140625" style="24"/>
    <col min="17" max="17" width="11.44140625" style="25"/>
    <col min="18" max="18" width="11.44140625" style="26"/>
    <col min="21" max="22" width="11.44140625" style="27"/>
  </cols>
  <sheetData>
    <row r="1" spans="1:22" x14ac:dyDescent="0.3">
      <c r="A1" t="s">
        <v>92</v>
      </c>
    </row>
    <row r="5" spans="1:22" ht="15" customHeight="1" x14ac:dyDescent="0.3">
      <c r="A5" s="126" t="s">
        <v>93</v>
      </c>
      <c r="B5" s="126"/>
      <c r="C5" s="126"/>
      <c r="D5" s="126"/>
      <c r="E5" s="126"/>
      <c r="F5" s="126"/>
      <c r="G5" s="126"/>
      <c r="H5" s="126"/>
      <c r="I5" s="126"/>
      <c r="J5" s="126"/>
      <c r="K5" s="126"/>
      <c r="L5" s="126"/>
      <c r="M5" s="126"/>
      <c r="N5" s="126"/>
      <c r="O5" s="126"/>
      <c r="P5" s="126"/>
      <c r="Q5" s="126"/>
      <c r="R5" s="126"/>
      <c r="S5" s="126"/>
      <c r="T5" s="126"/>
    </row>
    <row r="6" spans="1:22" ht="15" customHeight="1" x14ac:dyDescent="0.3">
      <c r="A6" s="126"/>
      <c r="B6" s="126"/>
      <c r="C6" s="126"/>
      <c r="D6" s="126"/>
      <c r="E6" s="126"/>
      <c r="F6" s="126"/>
      <c r="G6" s="126"/>
      <c r="H6" s="126"/>
      <c r="I6" s="126"/>
      <c r="J6" s="126"/>
      <c r="K6" s="126"/>
      <c r="L6" s="126"/>
      <c r="M6" s="126"/>
      <c r="N6" s="126"/>
      <c r="O6" s="126"/>
      <c r="P6" s="126"/>
      <c r="Q6" s="126"/>
      <c r="R6" s="126"/>
      <c r="S6" s="126"/>
      <c r="T6" s="126"/>
    </row>
    <row r="7" spans="1:22" ht="21.6" x14ac:dyDescent="0.3">
      <c r="A7" s="28"/>
      <c r="B7" s="28"/>
      <c r="C7" s="29"/>
      <c r="D7" s="29"/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30"/>
      <c r="R7" s="28"/>
      <c r="S7" s="28"/>
      <c r="T7" s="28"/>
    </row>
    <row r="8" spans="1:22" s="31" customFormat="1" x14ac:dyDescent="0.25">
      <c r="B8" s="32" t="s">
        <v>94</v>
      </c>
      <c r="C8" s="33"/>
      <c r="D8" s="34" t="s">
        <v>95</v>
      </c>
      <c r="E8" s="33"/>
      <c r="Q8" s="35"/>
      <c r="R8" s="36"/>
      <c r="U8" s="37"/>
      <c r="V8" s="37"/>
    </row>
    <row r="9" spans="1:22" s="31" customFormat="1" x14ac:dyDescent="0.25">
      <c r="B9" s="32" t="s">
        <v>96</v>
      </c>
      <c r="C9" s="33"/>
      <c r="D9" s="34" t="s">
        <v>97</v>
      </c>
      <c r="E9" s="33"/>
      <c r="Q9" s="35"/>
      <c r="R9" s="36"/>
      <c r="U9" s="37"/>
      <c r="V9" s="37"/>
    </row>
    <row r="10" spans="1:22" s="31" customFormat="1" x14ac:dyDescent="0.25">
      <c r="B10" s="32" t="s">
        <v>98</v>
      </c>
      <c r="C10" s="33"/>
      <c r="D10" s="34" t="s">
        <v>99</v>
      </c>
      <c r="E10" s="33"/>
      <c r="Q10" s="35"/>
      <c r="R10" s="36"/>
      <c r="U10" s="37"/>
      <c r="V10" s="37"/>
    </row>
    <row r="11" spans="1:22" s="31" customFormat="1" x14ac:dyDescent="0.25">
      <c r="B11" s="38"/>
      <c r="C11" s="38"/>
      <c r="D11" s="38"/>
      <c r="Q11" s="35"/>
      <c r="R11" s="36"/>
      <c r="U11" s="37"/>
      <c r="V11" s="37"/>
    </row>
    <row r="12" spans="1:22" ht="15" customHeight="1" x14ac:dyDescent="0.3">
      <c r="A12" s="127" t="s">
        <v>100</v>
      </c>
      <c r="B12" s="128" t="s">
        <v>101</v>
      </c>
      <c r="C12" s="127" t="s">
        <v>102</v>
      </c>
      <c r="D12" s="127" t="s">
        <v>103</v>
      </c>
      <c r="E12" s="127" t="s">
        <v>0</v>
      </c>
      <c r="F12" s="127" t="s">
        <v>1</v>
      </c>
      <c r="G12" s="127" t="s">
        <v>2</v>
      </c>
      <c r="H12" s="127" t="s">
        <v>3</v>
      </c>
      <c r="I12" s="127" t="s">
        <v>4</v>
      </c>
      <c r="J12" s="127" t="s">
        <v>5</v>
      </c>
      <c r="K12" s="127" t="s">
        <v>6</v>
      </c>
      <c r="L12" s="127" t="s">
        <v>7</v>
      </c>
      <c r="M12" s="127" t="s">
        <v>104</v>
      </c>
      <c r="N12" s="127" t="s">
        <v>8</v>
      </c>
      <c r="O12" s="127" t="s">
        <v>9</v>
      </c>
      <c r="P12" s="127" t="s">
        <v>10</v>
      </c>
      <c r="Q12" s="129" t="s">
        <v>105</v>
      </c>
      <c r="R12" s="130" t="s">
        <v>106</v>
      </c>
      <c r="S12" s="131" t="s">
        <v>107</v>
      </c>
      <c r="T12" s="127" t="s">
        <v>108</v>
      </c>
    </row>
    <row r="13" spans="1:22" x14ac:dyDescent="0.3">
      <c r="A13" s="132"/>
      <c r="B13" s="133"/>
      <c r="C13" s="132"/>
      <c r="D13" s="132"/>
      <c r="E13" s="132"/>
      <c r="F13" s="132"/>
      <c r="G13" s="132"/>
      <c r="H13" s="132"/>
      <c r="I13" s="132"/>
      <c r="J13" s="132"/>
      <c r="K13" s="132"/>
      <c r="L13" s="132"/>
      <c r="M13" s="132"/>
      <c r="N13" s="132"/>
      <c r="O13" s="132"/>
      <c r="P13" s="132"/>
      <c r="Q13" s="134"/>
      <c r="R13" s="135"/>
      <c r="S13" s="136"/>
      <c r="T13" s="132"/>
    </row>
    <row r="14" spans="1:22" s="2" customFormat="1" ht="40.799999999999997" x14ac:dyDescent="0.3">
      <c r="A14" s="39">
        <v>1</v>
      </c>
      <c r="B14" s="4">
        <v>2195253</v>
      </c>
      <c r="C14" s="6" t="s">
        <v>14</v>
      </c>
      <c r="D14" s="40" t="s">
        <v>109</v>
      </c>
      <c r="E14" s="9">
        <v>250000</v>
      </c>
      <c r="F14" s="22">
        <v>250000</v>
      </c>
      <c r="G14" s="22">
        <v>250000</v>
      </c>
      <c r="H14" s="22">
        <v>250000</v>
      </c>
      <c r="I14" s="22">
        <v>250000</v>
      </c>
      <c r="J14" s="22">
        <v>250000</v>
      </c>
      <c r="K14" s="9">
        <v>250000</v>
      </c>
      <c r="L14" s="22">
        <v>250000</v>
      </c>
      <c r="M14" s="22">
        <v>250000</v>
      </c>
      <c r="N14" s="9">
        <v>250000</v>
      </c>
      <c r="O14" s="9">
        <v>250000</v>
      </c>
      <c r="P14" s="23">
        <v>250000</v>
      </c>
      <c r="Q14" s="41">
        <f>SUM(E14:P14)</f>
        <v>3000000</v>
      </c>
      <c r="R14" s="42"/>
      <c r="S14" s="43">
        <f>(Q14/12)-R14</f>
        <v>250000</v>
      </c>
      <c r="T14" s="44"/>
      <c r="U14" s="45"/>
      <c r="V14" s="46"/>
    </row>
    <row r="15" spans="1:22" s="2" customFormat="1" ht="30.6" x14ac:dyDescent="0.3">
      <c r="A15" s="39">
        <v>2</v>
      </c>
      <c r="B15" s="7">
        <v>1247058</v>
      </c>
      <c r="C15" s="8" t="s">
        <v>15</v>
      </c>
      <c r="D15" s="40" t="s">
        <v>110</v>
      </c>
      <c r="E15" s="9">
        <v>0</v>
      </c>
      <c r="F15" s="22">
        <v>250000</v>
      </c>
      <c r="G15" s="22">
        <v>250000</v>
      </c>
      <c r="H15" s="22">
        <v>250000</v>
      </c>
      <c r="I15" s="22">
        <v>250000</v>
      </c>
      <c r="J15" s="22">
        <v>250000</v>
      </c>
      <c r="K15" s="9">
        <v>250000</v>
      </c>
      <c r="L15" s="22">
        <v>250000</v>
      </c>
      <c r="M15" s="22">
        <v>250000</v>
      </c>
      <c r="N15" s="9">
        <v>250000</v>
      </c>
      <c r="O15" s="9">
        <v>250000</v>
      </c>
      <c r="P15" s="23">
        <v>250000</v>
      </c>
      <c r="Q15" s="41">
        <f t="shared" ref="Q15:Q78" si="0">SUM(E15:P15)</f>
        <v>2750000</v>
      </c>
      <c r="R15" s="42"/>
      <c r="S15" s="43">
        <f t="shared" ref="S15:S78" si="1">(Q15/12)-R15</f>
        <v>229166.66666666666</v>
      </c>
      <c r="T15" s="44"/>
      <c r="U15" s="45"/>
      <c r="V15" s="46"/>
    </row>
    <row r="16" spans="1:22" s="2" customFormat="1" ht="30.6" x14ac:dyDescent="0.3">
      <c r="A16" s="39">
        <v>3</v>
      </c>
      <c r="B16" s="7">
        <v>674207</v>
      </c>
      <c r="C16" s="8" t="s">
        <v>16</v>
      </c>
      <c r="D16" s="40" t="s">
        <v>111</v>
      </c>
      <c r="E16" s="9">
        <v>0</v>
      </c>
      <c r="F16" s="22">
        <v>0</v>
      </c>
      <c r="G16" s="22">
        <v>250000</v>
      </c>
      <c r="H16" s="22">
        <v>250000</v>
      </c>
      <c r="I16" s="22">
        <v>250000</v>
      </c>
      <c r="J16" s="22">
        <v>250000</v>
      </c>
      <c r="K16" s="9">
        <v>250000</v>
      </c>
      <c r="L16" s="22">
        <v>250000</v>
      </c>
      <c r="M16" s="22">
        <v>250000</v>
      </c>
      <c r="N16" s="9">
        <v>250000</v>
      </c>
      <c r="O16" s="9">
        <v>250000</v>
      </c>
      <c r="P16" s="23">
        <v>250000</v>
      </c>
      <c r="Q16" s="41">
        <f t="shared" si="0"/>
        <v>2500000</v>
      </c>
      <c r="R16" s="42"/>
      <c r="S16" s="43">
        <f t="shared" si="1"/>
        <v>208333.33333333334</v>
      </c>
      <c r="T16" s="44"/>
      <c r="U16" s="45"/>
      <c r="V16" s="46"/>
    </row>
    <row r="17" spans="1:22" s="2" customFormat="1" ht="30.6" x14ac:dyDescent="0.3">
      <c r="A17" s="39">
        <v>4</v>
      </c>
      <c r="B17" s="7">
        <v>4047847</v>
      </c>
      <c r="C17" s="8" t="s">
        <v>17</v>
      </c>
      <c r="D17" s="40" t="s">
        <v>112</v>
      </c>
      <c r="E17" s="9">
        <v>600000</v>
      </c>
      <c r="F17" s="9">
        <v>600000</v>
      </c>
      <c r="G17" s="9">
        <v>600000</v>
      </c>
      <c r="H17" s="22">
        <v>900000</v>
      </c>
      <c r="I17" s="22">
        <v>900000</v>
      </c>
      <c r="J17" s="22">
        <v>900000</v>
      </c>
      <c r="K17" s="9">
        <v>360000</v>
      </c>
      <c r="L17" s="22">
        <v>0</v>
      </c>
      <c r="M17" s="9">
        <v>900000</v>
      </c>
      <c r="N17" s="9">
        <v>900000</v>
      </c>
      <c r="O17" s="9">
        <v>900000</v>
      </c>
      <c r="P17" s="23">
        <v>900000</v>
      </c>
      <c r="Q17" s="41">
        <f t="shared" si="0"/>
        <v>8460000</v>
      </c>
      <c r="R17" s="42"/>
      <c r="S17" s="43">
        <f t="shared" si="1"/>
        <v>705000</v>
      </c>
      <c r="T17" s="44"/>
      <c r="U17" s="45"/>
      <c r="V17" s="46"/>
    </row>
    <row r="18" spans="1:22" s="2" customFormat="1" ht="40.799999999999997" x14ac:dyDescent="0.3">
      <c r="A18" s="39">
        <v>5</v>
      </c>
      <c r="B18" s="7">
        <v>4342942</v>
      </c>
      <c r="C18" s="8" t="s">
        <v>18</v>
      </c>
      <c r="D18" s="40" t="s">
        <v>113</v>
      </c>
      <c r="E18" s="9">
        <v>650000</v>
      </c>
      <c r="F18" s="9">
        <f>650000+350000</f>
        <v>1000000</v>
      </c>
      <c r="G18" s="9">
        <v>1000000</v>
      </c>
      <c r="H18" s="22">
        <v>1000000</v>
      </c>
      <c r="I18" s="22">
        <v>1000000</v>
      </c>
      <c r="J18" s="22">
        <v>1000000</v>
      </c>
      <c r="K18" s="9">
        <v>1000000</v>
      </c>
      <c r="L18" s="22">
        <v>1000000</v>
      </c>
      <c r="M18" s="22">
        <v>1000000</v>
      </c>
      <c r="N18" s="9">
        <v>1000000</v>
      </c>
      <c r="O18" s="9">
        <v>1000000</v>
      </c>
      <c r="P18" s="23">
        <v>1000000</v>
      </c>
      <c r="Q18" s="41">
        <f t="shared" si="0"/>
        <v>11650000</v>
      </c>
      <c r="R18" s="42"/>
      <c r="S18" s="43">
        <f t="shared" si="1"/>
        <v>970833.33333333337</v>
      </c>
      <c r="T18" s="44"/>
      <c r="U18" s="45"/>
      <c r="V18" s="46"/>
    </row>
    <row r="19" spans="1:22" s="2" customFormat="1" ht="30.6" x14ac:dyDescent="0.3">
      <c r="A19" s="39">
        <v>6</v>
      </c>
      <c r="B19" s="7">
        <v>1825838</v>
      </c>
      <c r="C19" s="8" t="s">
        <v>19</v>
      </c>
      <c r="D19" s="40" t="s">
        <v>114</v>
      </c>
      <c r="E19" s="9">
        <v>650000</v>
      </c>
      <c r="F19" s="9">
        <f>650000+350000</f>
        <v>1000000</v>
      </c>
      <c r="G19" s="9">
        <v>1000000</v>
      </c>
      <c r="H19" s="9">
        <v>1000000</v>
      </c>
      <c r="I19" s="22">
        <v>1000000</v>
      </c>
      <c r="J19" s="22">
        <v>1000000</v>
      </c>
      <c r="K19" s="9">
        <v>1000000</v>
      </c>
      <c r="L19" s="22">
        <v>1000000</v>
      </c>
      <c r="M19" s="22">
        <v>1000000</v>
      </c>
      <c r="N19" s="9">
        <v>1000000</v>
      </c>
      <c r="O19" s="9">
        <v>1000000</v>
      </c>
      <c r="P19" s="23">
        <v>1000000</v>
      </c>
      <c r="Q19" s="41">
        <f t="shared" si="0"/>
        <v>11650000</v>
      </c>
      <c r="R19" s="42"/>
      <c r="S19" s="43">
        <f t="shared" si="1"/>
        <v>970833.33333333337</v>
      </c>
      <c r="T19" s="44"/>
      <c r="U19" s="45"/>
      <c r="V19" s="46"/>
    </row>
    <row r="20" spans="1:22" s="2" customFormat="1" ht="40.799999999999997" x14ac:dyDescent="0.3">
      <c r="A20" s="39">
        <v>7</v>
      </c>
      <c r="B20" s="5">
        <v>4854405</v>
      </c>
      <c r="C20" s="8" t="s">
        <v>20</v>
      </c>
      <c r="D20" s="40" t="s">
        <v>115</v>
      </c>
      <c r="E20" s="9">
        <v>800000</v>
      </c>
      <c r="F20" s="9">
        <v>800000</v>
      </c>
      <c r="G20" s="9">
        <v>800000</v>
      </c>
      <c r="H20" s="9">
        <v>800000</v>
      </c>
      <c r="I20" s="22">
        <v>800000</v>
      </c>
      <c r="J20" s="22">
        <v>800000</v>
      </c>
      <c r="K20" s="9">
        <v>800000</v>
      </c>
      <c r="L20" s="22">
        <v>800000</v>
      </c>
      <c r="M20" s="22">
        <v>800000</v>
      </c>
      <c r="N20" s="9">
        <v>800000</v>
      </c>
      <c r="O20" s="9">
        <v>800000</v>
      </c>
      <c r="P20" s="23">
        <v>800000</v>
      </c>
      <c r="Q20" s="41">
        <f t="shared" si="0"/>
        <v>9600000</v>
      </c>
      <c r="R20" s="42"/>
      <c r="S20" s="43">
        <f t="shared" si="1"/>
        <v>800000</v>
      </c>
      <c r="T20" s="44"/>
      <c r="U20" s="45"/>
      <c r="V20" s="46"/>
    </row>
    <row r="21" spans="1:22" s="2" customFormat="1" ht="40.799999999999997" x14ac:dyDescent="0.3">
      <c r="A21" s="39">
        <v>8</v>
      </c>
      <c r="B21" s="7">
        <v>1622628</v>
      </c>
      <c r="C21" s="8" t="s">
        <v>21</v>
      </c>
      <c r="D21" s="40" t="s">
        <v>116</v>
      </c>
      <c r="E21" s="9">
        <v>800000</v>
      </c>
      <c r="F21" s="22">
        <v>800000</v>
      </c>
      <c r="G21" s="9">
        <v>800000</v>
      </c>
      <c r="H21" s="9">
        <v>800000</v>
      </c>
      <c r="I21" s="22">
        <v>800000</v>
      </c>
      <c r="J21" s="22">
        <v>800000</v>
      </c>
      <c r="K21" s="9">
        <v>800000</v>
      </c>
      <c r="L21" s="22">
        <v>800000</v>
      </c>
      <c r="M21" s="22">
        <v>800000</v>
      </c>
      <c r="N21" s="9">
        <v>800000</v>
      </c>
      <c r="O21" s="9">
        <v>800000</v>
      </c>
      <c r="P21" s="23">
        <v>800000</v>
      </c>
      <c r="Q21" s="41">
        <f t="shared" si="0"/>
        <v>9600000</v>
      </c>
      <c r="R21" s="42"/>
      <c r="S21" s="43">
        <f t="shared" si="1"/>
        <v>800000</v>
      </c>
      <c r="T21" s="44"/>
      <c r="U21" s="45"/>
      <c r="V21" s="46"/>
    </row>
    <row r="22" spans="1:22" s="2" customFormat="1" ht="40.799999999999997" x14ac:dyDescent="0.3">
      <c r="A22" s="39">
        <v>9</v>
      </c>
      <c r="B22" s="7">
        <v>3647154</v>
      </c>
      <c r="C22" s="8" t="s">
        <v>22</v>
      </c>
      <c r="D22" s="40" t="s">
        <v>117</v>
      </c>
      <c r="E22" s="9">
        <v>800000</v>
      </c>
      <c r="F22" s="22">
        <v>800000</v>
      </c>
      <c r="G22" s="9">
        <v>800000</v>
      </c>
      <c r="H22" s="9">
        <v>800000</v>
      </c>
      <c r="I22" s="22">
        <v>800000</v>
      </c>
      <c r="J22" s="22">
        <v>800000</v>
      </c>
      <c r="K22" s="9">
        <v>800000</v>
      </c>
      <c r="L22" s="22">
        <v>800000</v>
      </c>
      <c r="M22" s="22">
        <v>800000</v>
      </c>
      <c r="N22" s="9">
        <v>800000</v>
      </c>
      <c r="O22" s="9">
        <v>800000</v>
      </c>
      <c r="P22" s="23">
        <v>800000</v>
      </c>
      <c r="Q22" s="41">
        <f t="shared" si="0"/>
        <v>9600000</v>
      </c>
      <c r="R22" s="42"/>
      <c r="S22" s="43">
        <f t="shared" si="1"/>
        <v>800000</v>
      </c>
      <c r="T22" s="44"/>
      <c r="U22" s="45"/>
      <c r="V22" s="46"/>
    </row>
    <row r="23" spans="1:22" s="2" customFormat="1" ht="40.799999999999997" x14ac:dyDescent="0.3">
      <c r="A23" s="39">
        <v>10</v>
      </c>
      <c r="B23" s="7">
        <v>4497976</v>
      </c>
      <c r="C23" s="8" t="s">
        <v>23</v>
      </c>
      <c r="D23" s="40" t="s">
        <v>118</v>
      </c>
      <c r="E23" s="9">
        <v>900000</v>
      </c>
      <c r="F23" s="22">
        <v>900000</v>
      </c>
      <c r="G23" s="9">
        <v>900000</v>
      </c>
      <c r="H23" s="22">
        <v>900000</v>
      </c>
      <c r="I23" s="9">
        <v>900000</v>
      </c>
      <c r="J23" s="22">
        <v>900000</v>
      </c>
      <c r="K23" s="9">
        <v>360000</v>
      </c>
      <c r="L23" s="22">
        <v>0</v>
      </c>
      <c r="M23" s="22">
        <v>900000</v>
      </c>
      <c r="N23" s="9">
        <v>900000</v>
      </c>
      <c r="O23" s="9">
        <v>900000</v>
      </c>
      <c r="P23" s="23">
        <v>900000</v>
      </c>
      <c r="Q23" s="41">
        <f t="shared" si="0"/>
        <v>9360000</v>
      </c>
      <c r="R23" s="42"/>
      <c r="S23" s="43">
        <f t="shared" si="1"/>
        <v>780000</v>
      </c>
      <c r="T23" s="44"/>
      <c r="U23" s="45"/>
      <c r="V23" s="46"/>
    </row>
    <row r="24" spans="1:22" s="2" customFormat="1" ht="40.799999999999997" x14ac:dyDescent="0.3">
      <c r="A24" s="39">
        <v>11</v>
      </c>
      <c r="B24" s="5">
        <v>5150504</v>
      </c>
      <c r="C24" s="8" t="s">
        <v>24</v>
      </c>
      <c r="D24" s="40" t="s">
        <v>119</v>
      </c>
      <c r="E24" s="9">
        <v>900000</v>
      </c>
      <c r="F24" s="22">
        <v>900000</v>
      </c>
      <c r="G24" s="22">
        <v>900000</v>
      </c>
      <c r="H24" s="22">
        <v>900000</v>
      </c>
      <c r="I24" s="22">
        <v>900000</v>
      </c>
      <c r="J24" s="22">
        <v>900000</v>
      </c>
      <c r="K24" s="9">
        <v>900000</v>
      </c>
      <c r="L24" s="22">
        <v>900000</v>
      </c>
      <c r="M24" s="22">
        <v>900000</v>
      </c>
      <c r="N24" s="9">
        <v>900000</v>
      </c>
      <c r="O24" s="9">
        <v>900000</v>
      </c>
      <c r="P24" s="23">
        <v>900000</v>
      </c>
      <c r="Q24" s="41">
        <f t="shared" si="0"/>
        <v>10800000</v>
      </c>
      <c r="R24" s="42"/>
      <c r="S24" s="43">
        <f t="shared" si="1"/>
        <v>900000</v>
      </c>
      <c r="T24" s="44"/>
      <c r="U24" s="45"/>
      <c r="V24" s="46"/>
    </row>
    <row r="25" spans="1:22" s="2" customFormat="1" ht="40.799999999999997" x14ac:dyDescent="0.3">
      <c r="A25" s="39">
        <v>12</v>
      </c>
      <c r="B25" s="7">
        <v>5107522</v>
      </c>
      <c r="C25" s="8" t="s">
        <v>25</v>
      </c>
      <c r="D25" s="40" t="s">
        <v>120</v>
      </c>
      <c r="E25" s="9">
        <v>900000</v>
      </c>
      <c r="F25" s="22">
        <v>900000</v>
      </c>
      <c r="G25" s="22">
        <v>900000</v>
      </c>
      <c r="H25" s="22">
        <v>900000</v>
      </c>
      <c r="I25" s="22">
        <v>900000</v>
      </c>
      <c r="J25" s="22">
        <v>900000</v>
      </c>
      <c r="K25" s="9">
        <v>360000</v>
      </c>
      <c r="L25" s="22">
        <v>0</v>
      </c>
      <c r="M25" s="22">
        <v>900000</v>
      </c>
      <c r="N25" s="9">
        <v>900000</v>
      </c>
      <c r="O25" s="9">
        <v>900000</v>
      </c>
      <c r="P25" s="23">
        <v>900000</v>
      </c>
      <c r="Q25" s="41">
        <f t="shared" si="0"/>
        <v>9360000</v>
      </c>
      <c r="R25" s="42"/>
      <c r="S25" s="43">
        <f t="shared" si="1"/>
        <v>780000</v>
      </c>
      <c r="T25" s="44"/>
      <c r="U25" s="45"/>
      <c r="V25" s="46"/>
    </row>
    <row r="26" spans="1:22" s="2" customFormat="1" ht="30.6" x14ac:dyDescent="0.3">
      <c r="A26" s="39">
        <v>13</v>
      </c>
      <c r="B26" s="7">
        <v>4153152</v>
      </c>
      <c r="C26" s="8" t="s">
        <v>26</v>
      </c>
      <c r="D26" s="40" t="s">
        <v>121</v>
      </c>
      <c r="E26" s="9">
        <v>900000</v>
      </c>
      <c r="F26" s="22">
        <v>900000</v>
      </c>
      <c r="G26" s="22">
        <v>900000</v>
      </c>
      <c r="H26" s="22">
        <v>900000</v>
      </c>
      <c r="I26" s="22">
        <v>900000</v>
      </c>
      <c r="J26" s="22">
        <v>900000</v>
      </c>
      <c r="K26" s="9">
        <v>360000</v>
      </c>
      <c r="L26" s="22">
        <v>0</v>
      </c>
      <c r="M26" s="22">
        <v>900000</v>
      </c>
      <c r="N26" s="9">
        <v>900000</v>
      </c>
      <c r="O26" s="9">
        <v>900000</v>
      </c>
      <c r="P26" s="23">
        <v>900000</v>
      </c>
      <c r="Q26" s="41">
        <f t="shared" si="0"/>
        <v>9360000</v>
      </c>
      <c r="R26" s="42"/>
      <c r="S26" s="43">
        <f t="shared" si="1"/>
        <v>780000</v>
      </c>
      <c r="T26" s="44"/>
      <c r="U26" s="45"/>
      <c r="V26" s="46"/>
    </row>
    <row r="27" spans="1:22" s="2" customFormat="1" ht="40.799999999999997" x14ac:dyDescent="0.3">
      <c r="A27" s="39">
        <v>14</v>
      </c>
      <c r="B27" s="5">
        <v>5839447</v>
      </c>
      <c r="C27" s="8" t="s">
        <v>27</v>
      </c>
      <c r="D27" s="40" t="s">
        <v>122</v>
      </c>
      <c r="E27" s="9">
        <v>900000</v>
      </c>
      <c r="F27" s="22">
        <v>900000</v>
      </c>
      <c r="G27" s="22">
        <v>900000</v>
      </c>
      <c r="H27" s="22">
        <v>900000</v>
      </c>
      <c r="I27" s="22">
        <v>900000</v>
      </c>
      <c r="J27" s="22">
        <v>900000</v>
      </c>
      <c r="K27" s="9">
        <v>360000</v>
      </c>
      <c r="L27" s="22">
        <v>0</v>
      </c>
      <c r="M27" s="22">
        <v>900000</v>
      </c>
      <c r="N27" s="9">
        <v>900000</v>
      </c>
      <c r="O27" s="9">
        <v>900000</v>
      </c>
      <c r="P27" s="23">
        <v>900000</v>
      </c>
      <c r="Q27" s="41">
        <f t="shared" si="0"/>
        <v>9360000</v>
      </c>
      <c r="R27" s="42"/>
      <c r="S27" s="43">
        <f t="shared" si="1"/>
        <v>780000</v>
      </c>
      <c r="T27" s="44"/>
      <c r="U27" s="45"/>
      <c r="V27" s="46"/>
    </row>
    <row r="28" spans="1:22" s="2" customFormat="1" ht="30.6" x14ac:dyDescent="0.3">
      <c r="A28" s="39">
        <v>15</v>
      </c>
      <c r="B28" s="5">
        <v>5710249</v>
      </c>
      <c r="C28" s="8" t="s">
        <v>28</v>
      </c>
      <c r="D28" s="40" t="s">
        <v>122</v>
      </c>
      <c r="E28" s="9">
        <v>900000</v>
      </c>
      <c r="F28" s="22">
        <v>900000</v>
      </c>
      <c r="G28" s="22">
        <v>900000</v>
      </c>
      <c r="H28" s="22">
        <v>900000</v>
      </c>
      <c r="I28" s="22">
        <v>900000</v>
      </c>
      <c r="J28" s="22">
        <v>900000</v>
      </c>
      <c r="K28" s="9">
        <v>360000</v>
      </c>
      <c r="L28" s="22">
        <v>0</v>
      </c>
      <c r="M28" s="22">
        <v>900000</v>
      </c>
      <c r="N28" s="9">
        <v>900000</v>
      </c>
      <c r="O28" s="9">
        <v>900000</v>
      </c>
      <c r="P28" s="23">
        <v>900000</v>
      </c>
      <c r="Q28" s="41">
        <f t="shared" si="0"/>
        <v>9360000</v>
      </c>
      <c r="R28" s="42"/>
      <c r="S28" s="43">
        <f t="shared" si="1"/>
        <v>780000</v>
      </c>
      <c r="T28" s="44"/>
      <c r="U28" s="45"/>
      <c r="V28" s="46"/>
    </row>
    <row r="29" spans="1:22" s="2" customFormat="1" ht="40.799999999999997" x14ac:dyDescent="0.3">
      <c r="A29" s="39">
        <v>16</v>
      </c>
      <c r="B29" s="7">
        <v>5542075</v>
      </c>
      <c r="C29" s="8" t="s">
        <v>29</v>
      </c>
      <c r="D29" s="40" t="s">
        <v>123</v>
      </c>
      <c r="E29" s="9">
        <v>900000</v>
      </c>
      <c r="F29" s="22">
        <v>900000</v>
      </c>
      <c r="G29" s="22">
        <v>900000</v>
      </c>
      <c r="H29" s="22">
        <v>900000</v>
      </c>
      <c r="I29" s="22">
        <v>900000</v>
      </c>
      <c r="J29" s="22">
        <v>900000</v>
      </c>
      <c r="K29" s="9">
        <v>360000</v>
      </c>
      <c r="L29" s="22">
        <v>0</v>
      </c>
      <c r="M29" s="22">
        <v>0</v>
      </c>
      <c r="N29" s="9">
        <v>630000</v>
      </c>
      <c r="O29" s="9">
        <v>900000</v>
      </c>
      <c r="P29" s="23">
        <v>900000</v>
      </c>
      <c r="Q29" s="41">
        <f t="shared" si="0"/>
        <v>8190000</v>
      </c>
      <c r="R29" s="42"/>
      <c r="S29" s="43">
        <f t="shared" si="1"/>
        <v>682500</v>
      </c>
      <c r="T29" s="44"/>
      <c r="U29" s="45"/>
      <c r="V29" s="46"/>
    </row>
    <row r="30" spans="1:22" s="2" customFormat="1" ht="40.799999999999997" x14ac:dyDescent="0.3">
      <c r="A30" s="39">
        <v>17</v>
      </c>
      <c r="B30" s="5">
        <v>3727802</v>
      </c>
      <c r="C30" s="8" t="s">
        <v>30</v>
      </c>
      <c r="D30" s="40" t="s">
        <v>124</v>
      </c>
      <c r="E30" s="9">
        <v>510000</v>
      </c>
      <c r="F30" s="9">
        <v>900000</v>
      </c>
      <c r="G30" s="22">
        <v>900000</v>
      </c>
      <c r="H30" s="22">
        <v>900000</v>
      </c>
      <c r="I30" s="22">
        <v>900000</v>
      </c>
      <c r="J30" s="22">
        <v>900000</v>
      </c>
      <c r="K30" s="9">
        <v>360000</v>
      </c>
      <c r="L30" s="22">
        <v>0</v>
      </c>
      <c r="M30" s="22">
        <v>900000</v>
      </c>
      <c r="N30" s="9">
        <v>900000</v>
      </c>
      <c r="O30" s="9">
        <v>900000</v>
      </c>
      <c r="P30" s="23">
        <v>900000</v>
      </c>
      <c r="Q30" s="41">
        <f t="shared" si="0"/>
        <v>8970000</v>
      </c>
      <c r="R30" s="42"/>
      <c r="S30" s="43">
        <f t="shared" si="1"/>
        <v>747500</v>
      </c>
      <c r="T30" s="44"/>
      <c r="U30" s="45"/>
      <c r="V30" s="46"/>
    </row>
    <row r="31" spans="1:22" s="2" customFormat="1" ht="30.6" x14ac:dyDescent="0.3">
      <c r="A31" s="39">
        <v>18</v>
      </c>
      <c r="B31" s="7">
        <v>4571522</v>
      </c>
      <c r="C31" s="8" t="s">
        <v>31</v>
      </c>
      <c r="D31" s="40" t="s">
        <v>125</v>
      </c>
      <c r="E31" s="9">
        <v>900000</v>
      </c>
      <c r="F31" s="22">
        <v>900000</v>
      </c>
      <c r="G31" s="22">
        <v>900000</v>
      </c>
      <c r="H31" s="22">
        <v>900000</v>
      </c>
      <c r="I31" s="22">
        <v>900000</v>
      </c>
      <c r="J31" s="22">
        <v>900000</v>
      </c>
      <c r="K31" s="9">
        <v>900000</v>
      </c>
      <c r="L31" s="22">
        <v>900000</v>
      </c>
      <c r="M31" s="22">
        <v>900000</v>
      </c>
      <c r="N31" s="9">
        <v>900000</v>
      </c>
      <c r="O31" s="9">
        <v>900000</v>
      </c>
      <c r="P31" s="23">
        <v>900000</v>
      </c>
      <c r="Q31" s="41">
        <f t="shared" si="0"/>
        <v>10800000</v>
      </c>
      <c r="R31" s="42"/>
      <c r="S31" s="43">
        <f t="shared" si="1"/>
        <v>900000</v>
      </c>
      <c r="T31" s="44"/>
      <c r="U31" s="45"/>
      <c r="V31" s="46"/>
    </row>
    <row r="32" spans="1:22" s="2" customFormat="1" ht="30.6" x14ac:dyDescent="0.3">
      <c r="A32" s="39">
        <v>19</v>
      </c>
      <c r="B32" s="5">
        <v>5329700</v>
      </c>
      <c r="C32" s="8" t="s">
        <v>32</v>
      </c>
      <c r="D32" s="40" t="s">
        <v>122</v>
      </c>
      <c r="E32" s="9">
        <v>900000</v>
      </c>
      <c r="F32" s="22">
        <v>900000</v>
      </c>
      <c r="G32" s="22">
        <v>900000</v>
      </c>
      <c r="H32" s="22">
        <v>900000</v>
      </c>
      <c r="I32" s="22">
        <v>900000</v>
      </c>
      <c r="J32" s="22">
        <v>900000</v>
      </c>
      <c r="K32" s="9">
        <v>900000</v>
      </c>
      <c r="L32" s="22">
        <v>0</v>
      </c>
      <c r="M32" s="22">
        <v>900000</v>
      </c>
      <c r="N32" s="9">
        <v>900000</v>
      </c>
      <c r="O32" s="9">
        <v>900000</v>
      </c>
      <c r="P32" s="23">
        <v>900000</v>
      </c>
      <c r="Q32" s="41">
        <f t="shared" si="0"/>
        <v>9900000</v>
      </c>
      <c r="R32" s="42"/>
      <c r="S32" s="43">
        <f t="shared" si="1"/>
        <v>825000</v>
      </c>
      <c r="T32" s="44"/>
      <c r="U32" s="45"/>
      <c r="V32" s="46"/>
    </row>
    <row r="33" spans="1:22" s="2" customFormat="1" ht="40.799999999999997" x14ac:dyDescent="0.3">
      <c r="A33" s="39">
        <v>20</v>
      </c>
      <c r="B33" s="7">
        <v>3650527</v>
      </c>
      <c r="C33" s="8" t="s">
        <v>33</v>
      </c>
      <c r="D33" s="40" t="s">
        <v>126</v>
      </c>
      <c r="E33" s="9">
        <v>900000</v>
      </c>
      <c r="F33" s="22">
        <v>900000</v>
      </c>
      <c r="G33" s="9">
        <v>900000</v>
      </c>
      <c r="H33" s="9">
        <v>900000</v>
      </c>
      <c r="I33" s="9">
        <v>900000</v>
      </c>
      <c r="J33" s="22">
        <v>900000</v>
      </c>
      <c r="K33" s="23">
        <v>360000</v>
      </c>
      <c r="L33" s="22">
        <v>0</v>
      </c>
      <c r="M33" s="22">
        <v>0</v>
      </c>
      <c r="N33" s="9">
        <v>630000</v>
      </c>
      <c r="O33" s="9">
        <v>900000</v>
      </c>
      <c r="P33" s="23">
        <v>900000</v>
      </c>
      <c r="Q33" s="41">
        <f t="shared" si="0"/>
        <v>8190000</v>
      </c>
      <c r="R33" s="42"/>
      <c r="S33" s="43">
        <f t="shared" si="1"/>
        <v>682500</v>
      </c>
      <c r="T33" s="44"/>
      <c r="U33" s="45"/>
      <c r="V33" s="46"/>
    </row>
    <row r="34" spans="1:22" s="2" customFormat="1" ht="40.799999999999997" x14ac:dyDescent="0.3">
      <c r="A34" s="39">
        <v>21</v>
      </c>
      <c r="B34" s="9">
        <v>5458114</v>
      </c>
      <c r="C34" s="8" t="s">
        <v>34</v>
      </c>
      <c r="D34" s="40" t="s">
        <v>127</v>
      </c>
      <c r="E34" s="22">
        <v>0</v>
      </c>
      <c r="F34" s="22">
        <v>0</v>
      </c>
      <c r="G34" s="47">
        <v>0</v>
      </c>
      <c r="H34" s="47">
        <v>0</v>
      </c>
      <c r="I34" s="47">
        <v>900000</v>
      </c>
      <c r="J34" s="47">
        <v>900000</v>
      </c>
      <c r="K34" s="9">
        <v>360000</v>
      </c>
      <c r="L34" s="22">
        <v>0</v>
      </c>
      <c r="M34" s="22">
        <v>900000</v>
      </c>
      <c r="N34" s="9">
        <v>900000</v>
      </c>
      <c r="O34" s="9">
        <v>900000</v>
      </c>
      <c r="P34" s="23">
        <v>900000</v>
      </c>
      <c r="Q34" s="41">
        <f t="shared" si="0"/>
        <v>5760000</v>
      </c>
      <c r="R34" s="48"/>
      <c r="S34" s="43">
        <f t="shared" si="1"/>
        <v>480000</v>
      </c>
      <c r="T34" s="44"/>
      <c r="U34" s="45"/>
      <c r="V34" s="46"/>
    </row>
    <row r="35" spans="1:22" s="2" customFormat="1" ht="40.799999999999997" x14ac:dyDescent="0.3">
      <c r="A35" s="39">
        <v>22</v>
      </c>
      <c r="B35" s="9">
        <v>5758616</v>
      </c>
      <c r="C35" s="8" t="s">
        <v>35</v>
      </c>
      <c r="D35" s="40" t="s">
        <v>120</v>
      </c>
      <c r="E35" s="22">
        <v>0</v>
      </c>
      <c r="F35" s="22">
        <v>0</v>
      </c>
      <c r="G35" s="49">
        <v>480000</v>
      </c>
      <c r="H35" s="47">
        <v>900000</v>
      </c>
      <c r="I35" s="47">
        <v>900000</v>
      </c>
      <c r="J35" s="47">
        <v>900000</v>
      </c>
      <c r="K35" s="9">
        <v>900000</v>
      </c>
      <c r="L35" s="22">
        <v>900000</v>
      </c>
      <c r="M35" s="22">
        <v>0</v>
      </c>
      <c r="N35" s="9">
        <v>0</v>
      </c>
      <c r="O35" s="9">
        <v>0</v>
      </c>
      <c r="P35" s="50">
        <v>600000</v>
      </c>
      <c r="Q35" s="41">
        <f t="shared" si="0"/>
        <v>5580000</v>
      </c>
      <c r="R35" s="48"/>
      <c r="S35" s="43">
        <f t="shared" si="1"/>
        <v>465000</v>
      </c>
      <c r="T35" s="44"/>
      <c r="U35" s="45"/>
      <c r="V35" s="46"/>
    </row>
    <row r="36" spans="1:22" s="2" customFormat="1" ht="30.6" x14ac:dyDescent="0.3">
      <c r="A36" s="39">
        <v>23</v>
      </c>
      <c r="B36" s="7">
        <v>3018275</v>
      </c>
      <c r="C36" s="8" t="s">
        <v>36</v>
      </c>
      <c r="D36" s="40" t="s">
        <v>128</v>
      </c>
      <c r="E36" s="9">
        <v>1000000</v>
      </c>
      <c r="F36" s="22">
        <v>1000000</v>
      </c>
      <c r="G36" s="22">
        <v>1000000</v>
      </c>
      <c r="H36" s="22">
        <v>1000000</v>
      </c>
      <c r="I36" s="22">
        <v>1000000</v>
      </c>
      <c r="J36" s="22">
        <v>1000000</v>
      </c>
      <c r="K36" s="9">
        <v>1665000</v>
      </c>
      <c r="L36" s="9">
        <v>1395000</v>
      </c>
      <c r="M36" s="9">
        <v>1350000</v>
      </c>
      <c r="N36" s="9">
        <v>1620000</v>
      </c>
      <c r="O36" s="9">
        <v>1350000</v>
      </c>
      <c r="P36" s="23">
        <f>45000*26</f>
        <v>1170000</v>
      </c>
      <c r="Q36" s="41">
        <f t="shared" si="0"/>
        <v>14550000</v>
      </c>
      <c r="R36" s="42"/>
      <c r="S36" s="43">
        <f t="shared" si="1"/>
        <v>1212500</v>
      </c>
      <c r="T36" s="44"/>
      <c r="U36" s="45"/>
      <c r="V36" s="46"/>
    </row>
    <row r="37" spans="1:22" s="2" customFormat="1" ht="30.6" x14ac:dyDescent="0.3">
      <c r="A37" s="39">
        <v>24</v>
      </c>
      <c r="B37" s="7">
        <v>4539928</v>
      </c>
      <c r="C37" s="8" t="s">
        <v>37</v>
      </c>
      <c r="D37" s="40" t="s">
        <v>121</v>
      </c>
      <c r="E37" s="9">
        <v>1000000</v>
      </c>
      <c r="F37" s="22">
        <v>1000000</v>
      </c>
      <c r="G37" s="22">
        <v>1000000</v>
      </c>
      <c r="H37" s="22">
        <v>1000000</v>
      </c>
      <c r="I37" s="22">
        <v>1000000</v>
      </c>
      <c r="J37" s="22">
        <v>1000000</v>
      </c>
      <c r="K37" s="9">
        <v>1000000</v>
      </c>
      <c r="L37" s="22">
        <v>1000000</v>
      </c>
      <c r="M37" s="22">
        <v>1000000</v>
      </c>
      <c r="N37" s="9">
        <v>1000000</v>
      </c>
      <c r="O37" s="9">
        <v>1000000</v>
      </c>
      <c r="P37" s="23">
        <v>1000000</v>
      </c>
      <c r="Q37" s="41">
        <f t="shared" si="0"/>
        <v>12000000</v>
      </c>
      <c r="R37" s="42"/>
      <c r="S37" s="43">
        <f t="shared" si="1"/>
        <v>1000000</v>
      </c>
      <c r="T37" s="44"/>
      <c r="U37" s="45"/>
      <c r="V37" s="46"/>
    </row>
    <row r="38" spans="1:22" s="2" customFormat="1" ht="30.6" x14ac:dyDescent="0.3">
      <c r="A38" s="39">
        <v>25</v>
      </c>
      <c r="B38" s="5">
        <v>2350924</v>
      </c>
      <c r="C38" s="8" t="s">
        <v>38</v>
      </c>
      <c r="D38" s="40" t="s">
        <v>129</v>
      </c>
      <c r="E38" s="9">
        <v>433333.33333333337</v>
      </c>
      <c r="F38" s="22">
        <v>1000000</v>
      </c>
      <c r="G38" s="22">
        <v>1000000</v>
      </c>
      <c r="H38" s="22">
        <v>1000000</v>
      </c>
      <c r="I38" s="22">
        <v>1000000</v>
      </c>
      <c r="J38" s="22">
        <v>1000000</v>
      </c>
      <c r="K38" s="9">
        <v>1000000</v>
      </c>
      <c r="L38" s="22">
        <v>1000000</v>
      </c>
      <c r="M38" s="22">
        <v>1000000</v>
      </c>
      <c r="N38" s="9">
        <v>1000000</v>
      </c>
      <c r="O38" s="9">
        <v>1000000</v>
      </c>
      <c r="P38" s="23">
        <v>1000000</v>
      </c>
      <c r="Q38" s="41">
        <f t="shared" si="0"/>
        <v>11433333.333333334</v>
      </c>
      <c r="R38" s="42"/>
      <c r="S38" s="43">
        <f t="shared" si="1"/>
        <v>952777.77777777787</v>
      </c>
      <c r="T38" s="44"/>
      <c r="U38" s="45"/>
      <c r="V38" s="46"/>
    </row>
    <row r="39" spans="1:22" s="2" customFormat="1" ht="40.799999999999997" x14ac:dyDescent="0.3">
      <c r="A39" s="39">
        <v>26</v>
      </c>
      <c r="B39" s="7">
        <v>3411258</v>
      </c>
      <c r="C39" s="8" t="s">
        <v>39</v>
      </c>
      <c r="D39" s="40" t="s">
        <v>130</v>
      </c>
      <c r="E39" s="22">
        <v>1000000</v>
      </c>
      <c r="F39" s="22">
        <v>1000000</v>
      </c>
      <c r="G39" s="22">
        <v>1000000</v>
      </c>
      <c r="H39" s="22">
        <v>1000000</v>
      </c>
      <c r="I39" s="22">
        <v>1000000</v>
      </c>
      <c r="J39" s="22">
        <v>1000000</v>
      </c>
      <c r="K39" s="9">
        <v>1000000</v>
      </c>
      <c r="L39" s="22">
        <v>1000000</v>
      </c>
      <c r="M39" s="22">
        <v>1000000</v>
      </c>
      <c r="N39" s="9">
        <v>1000000</v>
      </c>
      <c r="O39" s="9">
        <v>1000000</v>
      </c>
      <c r="P39" s="23">
        <v>1000000</v>
      </c>
      <c r="Q39" s="41">
        <f t="shared" si="0"/>
        <v>12000000</v>
      </c>
      <c r="R39" s="42"/>
      <c r="S39" s="43">
        <f t="shared" si="1"/>
        <v>1000000</v>
      </c>
      <c r="T39" s="44"/>
      <c r="U39" s="45"/>
      <c r="V39" s="46"/>
    </row>
    <row r="40" spans="1:22" s="2" customFormat="1" ht="40.799999999999997" x14ac:dyDescent="0.3">
      <c r="A40" s="39">
        <v>27</v>
      </c>
      <c r="B40" s="7">
        <v>781764</v>
      </c>
      <c r="C40" s="8" t="s">
        <v>40</v>
      </c>
      <c r="D40" s="40" t="s">
        <v>131</v>
      </c>
      <c r="E40" s="9">
        <v>1000000</v>
      </c>
      <c r="F40" s="22">
        <v>1000000</v>
      </c>
      <c r="G40" s="22">
        <v>1000000</v>
      </c>
      <c r="H40" s="22">
        <v>1000000</v>
      </c>
      <c r="I40" s="22">
        <v>1000000</v>
      </c>
      <c r="J40" s="22">
        <v>1000000</v>
      </c>
      <c r="K40" s="9">
        <v>1000000</v>
      </c>
      <c r="L40" s="22">
        <v>1200000</v>
      </c>
      <c r="M40" s="22">
        <v>1200000</v>
      </c>
      <c r="N40" s="9">
        <v>1200000</v>
      </c>
      <c r="O40" s="9">
        <v>1200000</v>
      </c>
      <c r="P40" s="23">
        <v>1200000</v>
      </c>
      <c r="Q40" s="41">
        <f t="shared" si="0"/>
        <v>13000000</v>
      </c>
      <c r="R40" s="42"/>
      <c r="S40" s="43">
        <f t="shared" si="1"/>
        <v>1083333.3333333333</v>
      </c>
      <c r="T40" s="44"/>
      <c r="U40" s="45"/>
      <c r="V40" s="46"/>
    </row>
    <row r="41" spans="1:22" s="2" customFormat="1" ht="40.799999999999997" x14ac:dyDescent="0.3">
      <c r="A41" s="39">
        <v>28</v>
      </c>
      <c r="B41" s="7">
        <v>902609</v>
      </c>
      <c r="C41" s="8" t="s">
        <v>41</v>
      </c>
      <c r="D41" s="40" t="s">
        <v>122</v>
      </c>
      <c r="E41" s="9">
        <v>1000000</v>
      </c>
      <c r="F41" s="22">
        <v>1000000</v>
      </c>
      <c r="G41" s="22">
        <v>1000000</v>
      </c>
      <c r="H41" s="22">
        <v>1000000</v>
      </c>
      <c r="I41" s="22">
        <v>1000000</v>
      </c>
      <c r="J41" s="9">
        <v>1000000</v>
      </c>
      <c r="K41" s="9">
        <v>1000000</v>
      </c>
      <c r="L41" s="22">
        <v>1000000</v>
      </c>
      <c r="M41" s="22">
        <v>1000000</v>
      </c>
      <c r="N41" s="9">
        <v>1000000</v>
      </c>
      <c r="O41" s="9">
        <v>0</v>
      </c>
      <c r="P41" s="50">
        <v>666667</v>
      </c>
      <c r="Q41" s="41">
        <f t="shared" si="0"/>
        <v>10666667</v>
      </c>
      <c r="R41" s="42"/>
      <c r="S41" s="43">
        <f t="shared" si="1"/>
        <v>888888.91666666663</v>
      </c>
      <c r="T41" s="44"/>
      <c r="U41" s="45"/>
      <c r="V41" s="46"/>
    </row>
    <row r="42" spans="1:22" s="2" customFormat="1" ht="30.6" x14ac:dyDescent="0.3">
      <c r="A42" s="39">
        <v>29</v>
      </c>
      <c r="B42" s="7">
        <v>1009762</v>
      </c>
      <c r="C42" s="8" t="s">
        <v>42</v>
      </c>
      <c r="D42" s="40" t="s">
        <v>132</v>
      </c>
      <c r="E42" s="9">
        <v>1000000</v>
      </c>
      <c r="F42" s="22">
        <v>1000000</v>
      </c>
      <c r="G42" s="22">
        <v>1000000</v>
      </c>
      <c r="H42" s="22">
        <v>1000000</v>
      </c>
      <c r="I42" s="22">
        <v>1000000</v>
      </c>
      <c r="J42" s="22">
        <v>1000000</v>
      </c>
      <c r="K42" s="9">
        <v>1000000</v>
      </c>
      <c r="L42" s="22">
        <v>1000000</v>
      </c>
      <c r="M42" s="22">
        <v>0</v>
      </c>
      <c r="N42" s="9">
        <v>0</v>
      </c>
      <c r="O42" s="9">
        <v>866666.66666666674</v>
      </c>
      <c r="P42" s="22">
        <v>1000000</v>
      </c>
      <c r="Q42" s="41">
        <f t="shared" si="0"/>
        <v>9866666.666666666</v>
      </c>
      <c r="R42" s="42"/>
      <c r="S42" s="43">
        <f t="shared" si="1"/>
        <v>822222.22222222213</v>
      </c>
      <c r="T42" s="44"/>
      <c r="U42" s="45"/>
      <c r="V42" s="46"/>
    </row>
    <row r="43" spans="1:22" s="2" customFormat="1" ht="40.799999999999997" x14ac:dyDescent="0.3">
      <c r="A43" s="39">
        <v>30</v>
      </c>
      <c r="B43" s="7">
        <v>5081227</v>
      </c>
      <c r="C43" s="8" t="s">
        <v>43</v>
      </c>
      <c r="D43" s="40" t="s">
        <v>133</v>
      </c>
      <c r="E43" s="9">
        <v>1000000</v>
      </c>
      <c r="F43" s="22">
        <v>1000000</v>
      </c>
      <c r="G43" s="22">
        <v>1000000</v>
      </c>
      <c r="H43" s="22">
        <v>1000000</v>
      </c>
      <c r="I43" s="22">
        <v>1000000</v>
      </c>
      <c r="J43" s="22">
        <v>1000000</v>
      </c>
      <c r="K43" s="9">
        <v>400000</v>
      </c>
      <c r="L43" s="22">
        <v>0</v>
      </c>
      <c r="M43" s="22">
        <v>0</v>
      </c>
      <c r="N43" s="9">
        <v>1000000</v>
      </c>
      <c r="O43" s="9">
        <v>1000000</v>
      </c>
      <c r="P43" s="23">
        <v>1000000</v>
      </c>
      <c r="Q43" s="41">
        <f t="shared" si="0"/>
        <v>9400000</v>
      </c>
      <c r="R43" s="42"/>
      <c r="S43" s="43">
        <f t="shared" si="1"/>
        <v>783333.33333333337</v>
      </c>
      <c r="T43" s="44"/>
      <c r="U43" s="45"/>
      <c r="V43" s="46"/>
    </row>
    <row r="44" spans="1:22" s="2" customFormat="1" ht="40.799999999999997" x14ac:dyDescent="0.3">
      <c r="A44" s="39">
        <v>31</v>
      </c>
      <c r="B44" s="5">
        <v>4505075</v>
      </c>
      <c r="C44" s="8" t="s">
        <v>44</v>
      </c>
      <c r="D44" s="40" t="s">
        <v>134</v>
      </c>
      <c r="E44" s="9">
        <v>1000000</v>
      </c>
      <c r="F44" s="22">
        <v>1000000</v>
      </c>
      <c r="G44" s="22">
        <v>1000000</v>
      </c>
      <c r="H44" s="22">
        <v>1000000</v>
      </c>
      <c r="I44" s="22">
        <v>1000000</v>
      </c>
      <c r="J44" s="22">
        <v>1000000</v>
      </c>
      <c r="K44" s="9">
        <v>1000000</v>
      </c>
      <c r="L44" s="22">
        <v>1000000</v>
      </c>
      <c r="M44" s="22">
        <v>1000000</v>
      </c>
      <c r="N44" s="9">
        <v>1000000</v>
      </c>
      <c r="O44" s="9">
        <v>1000000</v>
      </c>
      <c r="P44" s="23">
        <v>1000000</v>
      </c>
      <c r="Q44" s="41">
        <f t="shared" si="0"/>
        <v>12000000</v>
      </c>
      <c r="R44" s="42"/>
      <c r="S44" s="43">
        <f t="shared" si="1"/>
        <v>1000000</v>
      </c>
      <c r="T44" s="44"/>
      <c r="U44" s="45"/>
      <c r="V44" s="46"/>
    </row>
    <row r="45" spans="1:22" s="2" customFormat="1" ht="30.6" x14ac:dyDescent="0.3">
      <c r="A45" s="39">
        <v>32</v>
      </c>
      <c r="B45" s="7">
        <v>894956</v>
      </c>
      <c r="C45" s="8" t="s">
        <v>45</v>
      </c>
      <c r="D45" s="40" t="s">
        <v>132</v>
      </c>
      <c r="E45" s="9">
        <v>1000000</v>
      </c>
      <c r="F45" s="22">
        <v>1000000</v>
      </c>
      <c r="G45" s="22">
        <v>1000000</v>
      </c>
      <c r="H45" s="22">
        <v>1000000</v>
      </c>
      <c r="I45" s="22">
        <v>1000000</v>
      </c>
      <c r="J45" s="22">
        <v>1000000</v>
      </c>
      <c r="K45" s="9">
        <v>1000000</v>
      </c>
      <c r="L45" s="22">
        <v>1000000</v>
      </c>
      <c r="M45" s="22">
        <v>1000000</v>
      </c>
      <c r="N45" s="9">
        <v>1000000</v>
      </c>
      <c r="O45" s="9">
        <v>1000000</v>
      </c>
      <c r="P45" s="23">
        <v>1000000</v>
      </c>
      <c r="Q45" s="41">
        <f t="shared" si="0"/>
        <v>12000000</v>
      </c>
      <c r="R45" s="42"/>
      <c r="S45" s="43">
        <f t="shared" si="1"/>
        <v>1000000</v>
      </c>
      <c r="T45" s="44"/>
      <c r="U45" s="45"/>
      <c r="V45" s="46"/>
    </row>
    <row r="46" spans="1:22" s="2" customFormat="1" ht="40.799999999999997" x14ac:dyDescent="0.3">
      <c r="A46" s="39">
        <v>33</v>
      </c>
      <c r="B46" s="7">
        <v>2338413</v>
      </c>
      <c r="C46" s="8" t="s">
        <v>46</v>
      </c>
      <c r="D46" s="40" t="s">
        <v>135</v>
      </c>
      <c r="E46" s="9">
        <v>0</v>
      </c>
      <c r="F46" s="22">
        <v>1000000</v>
      </c>
      <c r="G46" s="22">
        <v>1000000</v>
      </c>
      <c r="H46" s="22">
        <v>1000000</v>
      </c>
      <c r="I46" s="22">
        <v>1000000</v>
      </c>
      <c r="J46" s="22">
        <v>1000000</v>
      </c>
      <c r="K46" s="9">
        <v>1000000</v>
      </c>
      <c r="L46" s="22">
        <v>1000000</v>
      </c>
      <c r="M46" s="22">
        <v>1000000</v>
      </c>
      <c r="N46" s="9">
        <v>1000000</v>
      </c>
      <c r="O46" s="9">
        <v>1000000</v>
      </c>
      <c r="P46" s="23">
        <v>1000000</v>
      </c>
      <c r="Q46" s="41">
        <f t="shared" si="0"/>
        <v>11000000</v>
      </c>
      <c r="R46" s="42"/>
      <c r="S46" s="43">
        <f t="shared" si="1"/>
        <v>916666.66666666663</v>
      </c>
      <c r="T46" s="44"/>
      <c r="U46" s="45"/>
      <c r="V46" s="46"/>
    </row>
    <row r="47" spans="1:22" s="2" customFormat="1" ht="40.799999999999997" x14ac:dyDescent="0.3">
      <c r="A47" s="39">
        <v>34</v>
      </c>
      <c r="B47" s="7">
        <v>2815330</v>
      </c>
      <c r="C47" s="8" t="s">
        <v>47</v>
      </c>
      <c r="D47" s="40" t="s">
        <v>136</v>
      </c>
      <c r="E47" s="9">
        <v>0</v>
      </c>
      <c r="F47" s="22">
        <v>1200000</v>
      </c>
      <c r="G47" s="22">
        <f>1200000+240000</f>
        <v>1440000</v>
      </c>
      <c r="H47" s="9">
        <v>1200000</v>
      </c>
      <c r="I47" s="22">
        <v>1200000</v>
      </c>
      <c r="J47" s="9">
        <v>1200000</v>
      </c>
      <c r="K47" s="9">
        <v>1200000</v>
      </c>
      <c r="L47" s="22">
        <v>1200000</v>
      </c>
      <c r="M47" s="9">
        <v>1200000</v>
      </c>
      <c r="N47" s="9">
        <v>1200000</v>
      </c>
      <c r="O47" s="9">
        <f>1200000+350000</f>
        <v>1550000</v>
      </c>
      <c r="P47" s="23">
        <v>1200000</v>
      </c>
      <c r="Q47" s="41">
        <f t="shared" si="0"/>
        <v>13790000</v>
      </c>
      <c r="R47" s="42"/>
      <c r="S47" s="43">
        <f t="shared" si="1"/>
        <v>1149166.6666666667</v>
      </c>
      <c r="T47" s="44"/>
      <c r="U47" s="45"/>
      <c r="V47" s="46"/>
    </row>
    <row r="48" spans="1:22" s="2" customFormat="1" ht="30.6" x14ac:dyDescent="0.3">
      <c r="A48" s="39">
        <v>35</v>
      </c>
      <c r="B48" s="7">
        <v>1248854</v>
      </c>
      <c r="C48" s="8" t="s">
        <v>48</v>
      </c>
      <c r="D48" s="40" t="s">
        <v>137</v>
      </c>
      <c r="E48" s="9">
        <v>1200000</v>
      </c>
      <c r="F48" s="22">
        <v>1200000</v>
      </c>
      <c r="G48" s="22">
        <v>1200000</v>
      </c>
      <c r="H48" s="22">
        <v>1200000</v>
      </c>
      <c r="I48" s="22">
        <v>1200000</v>
      </c>
      <c r="J48" s="22">
        <v>1200000</v>
      </c>
      <c r="K48" s="9">
        <v>1200000</v>
      </c>
      <c r="L48" s="22">
        <v>1200000</v>
      </c>
      <c r="M48" s="22">
        <v>1200000</v>
      </c>
      <c r="N48" s="9">
        <v>1200000</v>
      </c>
      <c r="O48" s="9">
        <v>1200000</v>
      </c>
      <c r="P48" s="23">
        <v>1200000</v>
      </c>
      <c r="Q48" s="41">
        <f t="shared" si="0"/>
        <v>14400000</v>
      </c>
      <c r="R48" s="42"/>
      <c r="S48" s="43">
        <f t="shared" si="1"/>
        <v>1200000</v>
      </c>
      <c r="T48" s="44"/>
      <c r="U48" s="45"/>
      <c r="V48" s="46"/>
    </row>
    <row r="49" spans="1:22" s="2" customFormat="1" ht="40.799999999999997" x14ac:dyDescent="0.3">
      <c r="A49" s="39">
        <v>36</v>
      </c>
      <c r="B49" s="7">
        <v>4436076</v>
      </c>
      <c r="C49" s="8" t="s">
        <v>49</v>
      </c>
      <c r="D49" s="40" t="s">
        <v>138</v>
      </c>
      <c r="E49" s="9">
        <v>1200000</v>
      </c>
      <c r="F49" s="22">
        <v>1200000</v>
      </c>
      <c r="G49" s="22">
        <v>1200000</v>
      </c>
      <c r="H49" s="22">
        <v>1200000</v>
      </c>
      <c r="I49" s="22">
        <v>1200000</v>
      </c>
      <c r="J49" s="22">
        <v>1200000</v>
      </c>
      <c r="K49" s="9">
        <v>1200000</v>
      </c>
      <c r="L49" s="22">
        <v>1200000</v>
      </c>
      <c r="M49" s="22">
        <v>1200000</v>
      </c>
      <c r="N49" s="9">
        <v>1200000</v>
      </c>
      <c r="O49" s="9">
        <v>1200000</v>
      </c>
      <c r="P49" s="23">
        <v>1200000</v>
      </c>
      <c r="Q49" s="41">
        <f t="shared" si="0"/>
        <v>14400000</v>
      </c>
      <c r="R49" s="42"/>
      <c r="S49" s="43">
        <f t="shared" si="1"/>
        <v>1200000</v>
      </c>
      <c r="T49" s="44"/>
      <c r="U49" s="45"/>
      <c r="V49" s="46"/>
    </row>
    <row r="50" spans="1:22" s="2" customFormat="1" ht="30.6" x14ac:dyDescent="0.3">
      <c r="A50" s="39">
        <v>37</v>
      </c>
      <c r="B50" s="5">
        <v>5335213</v>
      </c>
      <c r="C50" s="8" t="s">
        <v>50</v>
      </c>
      <c r="D50" s="40" t="s">
        <v>139</v>
      </c>
      <c r="E50" s="9">
        <v>1200000</v>
      </c>
      <c r="F50" s="22">
        <v>1200000</v>
      </c>
      <c r="G50" s="22">
        <v>1200000</v>
      </c>
      <c r="H50" s="22">
        <v>1200000</v>
      </c>
      <c r="I50" s="22">
        <v>1500000</v>
      </c>
      <c r="J50" s="22">
        <v>1500000</v>
      </c>
      <c r="K50" s="9">
        <v>1500000</v>
      </c>
      <c r="L50" s="22">
        <v>1500000</v>
      </c>
      <c r="M50" s="22">
        <v>1500000</v>
      </c>
      <c r="N50" s="9">
        <v>1500000</v>
      </c>
      <c r="O50" s="9">
        <v>1500000</v>
      </c>
      <c r="P50" s="23">
        <v>1500000</v>
      </c>
      <c r="Q50" s="41">
        <f t="shared" si="0"/>
        <v>16800000</v>
      </c>
      <c r="R50" s="42"/>
      <c r="S50" s="43">
        <f t="shared" si="1"/>
        <v>1400000</v>
      </c>
      <c r="T50" s="44"/>
      <c r="U50" s="45"/>
      <c r="V50" s="46"/>
    </row>
    <row r="51" spans="1:22" s="2" customFormat="1" ht="40.799999999999997" x14ac:dyDescent="0.3">
      <c r="A51" s="39">
        <v>38</v>
      </c>
      <c r="B51" s="7">
        <v>1244170</v>
      </c>
      <c r="C51" s="8" t="s">
        <v>51</v>
      </c>
      <c r="D51" s="40" t="s">
        <v>136</v>
      </c>
      <c r="E51" s="9">
        <v>1200000</v>
      </c>
      <c r="F51" s="22">
        <v>1200000</v>
      </c>
      <c r="G51" s="22">
        <f>1200000+240000</f>
        <v>1440000</v>
      </c>
      <c r="H51" s="22">
        <v>1200000</v>
      </c>
      <c r="I51" s="22">
        <v>1200000</v>
      </c>
      <c r="J51" s="22">
        <v>1200000</v>
      </c>
      <c r="K51" s="9">
        <v>1200000</v>
      </c>
      <c r="L51" s="22">
        <v>1200000</v>
      </c>
      <c r="M51" s="22">
        <v>1200000</v>
      </c>
      <c r="N51" s="9">
        <v>1200000</v>
      </c>
      <c r="O51" s="9">
        <f>1200000+350000</f>
        <v>1550000</v>
      </c>
      <c r="P51" s="23">
        <v>1200000</v>
      </c>
      <c r="Q51" s="41">
        <f t="shared" si="0"/>
        <v>14990000</v>
      </c>
      <c r="R51" s="42"/>
      <c r="S51" s="43">
        <f t="shared" si="1"/>
        <v>1249166.6666666667</v>
      </c>
      <c r="T51" s="44"/>
      <c r="U51" s="45"/>
      <c r="V51" s="46"/>
    </row>
    <row r="52" spans="1:22" s="2" customFormat="1" ht="19.2" x14ac:dyDescent="0.3">
      <c r="A52" s="39">
        <v>39</v>
      </c>
      <c r="B52" s="7">
        <v>1442118</v>
      </c>
      <c r="C52" s="10" t="s">
        <v>52</v>
      </c>
      <c r="D52" s="40" t="s">
        <v>140</v>
      </c>
      <c r="E52" s="9">
        <v>1200000</v>
      </c>
      <c r="F52" s="22">
        <f>1200000+240000</f>
        <v>1440000</v>
      </c>
      <c r="G52" s="22">
        <f>1200000+240000</f>
        <v>1440000</v>
      </c>
      <c r="H52" s="22">
        <v>1200000</v>
      </c>
      <c r="I52" s="22">
        <v>1200000</v>
      </c>
      <c r="J52" s="22">
        <v>1200000</v>
      </c>
      <c r="K52" s="9">
        <v>1200000</v>
      </c>
      <c r="L52" s="22">
        <v>1200000</v>
      </c>
      <c r="M52" s="22">
        <v>1200000</v>
      </c>
      <c r="N52" s="9">
        <v>1200000</v>
      </c>
      <c r="O52" s="9">
        <v>1200000</v>
      </c>
      <c r="P52" s="23">
        <v>1200000</v>
      </c>
      <c r="Q52" s="41">
        <f t="shared" si="0"/>
        <v>14880000</v>
      </c>
      <c r="R52" s="42">
        <v>600000</v>
      </c>
      <c r="S52" s="43">
        <f t="shared" si="1"/>
        <v>640000</v>
      </c>
      <c r="T52" s="44"/>
      <c r="U52" s="45"/>
      <c r="V52" s="46"/>
    </row>
    <row r="53" spans="1:22" s="2" customFormat="1" ht="19.2" x14ac:dyDescent="0.3">
      <c r="A53" s="39">
        <v>40</v>
      </c>
      <c r="B53" s="7">
        <v>3734980</v>
      </c>
      <c r="C53" s="10" t="s">
        <v>53</v>
      </c>
      <c r="D53" s="40" t="s">
        <v>141</v>
      </c>
      <c r="E53" s="9">
        <v>1200000</v>
      </c>
      <c r="F53" s="22">
        <v>1200000</v>
      </c>
      <c r="G53" s="22">
        <v>1200000</v>
      </c>
      <c r="H53" s="22">
        <v>1200000</v>
      </c>
      <c r="I53" s="22">
        <v>1200000</v>
      </c>
      <c r="J53" s="22">
        <v>1200000</v>
      </c>
      <c r="K53" s="9">
        <v>480000</v>
      </c>
      <c r="L53" s="22">
        <v>0</v>
      </c>
      <c r="M53" s="22">
        <v>1200000</v>
      </c>
      <c r="N53" s="9">
        <v>1200000</v>
      </c>
      <c r="O53" s="9">
        <v>1200000</v>
      </c>
      <c r="P53" s="23">
        <v>1200000</v>
      </c>
      <c r="Q53" s="41">
        <f t="shared" si="0"/>
        <v>12480000</v>
      </c>
      <c r="R53" s="42"/>
      <c r="S53" s="43">
        <f t="shared" si="1"/>
        <v>1040000</v>
      </c>
      <c r="T53" s="44"/>
      <c r="U53" s="45"/>
      <c r="V53" s="46"/>
    </row>
    <row r="54" spans="1:22" s="2" customFormat="1" ht="40.799999999999997" x14ac:dyDescent="0.3">
      <c r="A54" s="39">
        <v>41</v>
      </c>
      <c r="B54" s="7">
        <v>4649813</v>
      </c>
      <c r="C54" s="8" t="s">
        <v>54</v>
      </c>
      <c r="D54" s="40" t="s">
        <v>130</v>
      </c>
      <c r="E54" s="9">
        <v>1200000</v>
      </c>
      <c r="F54" s="22">
        <v>1200000</v>
      </c>
      <c r="G54" s="22">
        <v>1200000</v>
      </c>
      <c r="H54" s="22">
        <v>1200000</v>
      </c>
      <c r="I54" s="22">
        <v>1200000</v>
      </c>
      <c r="J54" s="22">
        <v>1200000</v>
      </c>
      <c r="K54" s="9">
        <v>1200000</v>
      </c>
      <c r="L54" s="22">
        <v>1200000</v>
      </c>
      <c r="M54" s="22">
        <v>1200000</v>
      </c>
      <c r="N54" s="9">
        <v>1200000</v>
      </c>
      <c r="O54" s="9">
        <v>1200000</v>
      </c>
      <c r="P54" s="23">
        <v>1200000</v>
      </c>
      <c r="Q54" s="41">
        <f t="shared" si="0"/>
        <v>14400000</v>
      </c>
      <c r="R54" s="42"/>
      <c r="S54" s="43">
        <f t="shared" si="1"/>
        <v>1200000</v>
      </c>
      <c r="T54" s="44"/>
      <c r="U54" s="45"/>
      <c r="V54" s="46"/>
    </row>
    <row r="55" spans="1:22" s="2" customFormat="1" ht="40.799999999999997" x14ac:dyDescent="0.3">
      <c r="A55" s="39">
        <v>42</v>
      </c>
      <c r="B55" s="7">
        <v>4644430</v>
      </c>
      <c r="C55" s="8" t="s">
        <v>55</v>
      </c>
      <c r="D55" s="40" t="s">
        <v>142</v>
      </c>
      <c r="E55" s="9">
        <v>1200000</v>
      </c>
      <c r="F55" s="22">
        <v>1200000</v>
      </c>
      <c r="G55" s="22">
        <v>1200000</v>
      </c>
      <c r="H55" s="22">
        <v>1200000</v>
      </c>
      <c r="I55" s="22">
        <v>1200000</v>
      </c>
      <c r="J55" s="22">
        <v>1200000</v>
      </c>
      <c r="K55" s="9">
        <v>1200000</v>
      </c>
      <c r="L55" s="22">
        <v>1200000</v>
      </c>
      <c r="M55" s="22">
        <v>1200000</v>
      </c>
      <c r="N55" s="9">
        <v>1200000</v>
      </c>
      <c r="O55" s="9">
        <v>1200000</v>
      </c>
      <c r="P55" s="23">
        <v>1200000</v>
      </c>
      <c r="Q55" s="41">
        <f t="shared" si="0"/>
        <v>14400000</v>
      </c>
      <c r="R55" s="42"/>
      <c r="S55" s="43">
        <f t="shared" si="1"/>
        <v>1200000</v>
      </c>
      <c r="T55" s="44"/>
      <c r="U55" s="45"/>
      <c r="V55" s="46"/>
    </row>
    <row r="56" spans="1:22" s="2" customFormat="1" ht="30.6" x14ac:dyDescent="0.3">
      <c r="A56" s="39">
        <v>43</v>
      </c>
      <c r="B56" s="5">
        <v>754913</v>
      </c>
      <c r="C56" s="8" t="s">
        <v>56</v>
      </c>
      <c r="D56" s="40" t="s">
        <v>119</v>
      </c>
      <c r="E56" s="9">
        <v>1200000</v>
      </c>
      <c r="F56" s="22">
        <v>1200000</v>
      </c>
      <c r="G56" s="22">
        <v>1200000</v>
      </c>
      <c r="H56" s="22">
        <v>1200000</v>
      </c>
      <c r="I56" s="22">
        <v>1200000</v>
      </c>
      <c r="J56" s="22">
        <v>1200000</v>
      </c>
      <c r="K56" s="9">
        <v>1200000</v>
      </c>
      <c r="L56" s="22">
        <v>1200000</v>
      </c>
      <c r="M56" s="22">
        <v>0</v>
      </c>
      <c r="N56" s="9">
        <v>0</v>
      </c>
      <c r="O56" s="9">
        <v>0</v>
      </c>
      <c r="P56" s="23">
        <v>1200000</v>
      </c>
      <c r="Q56" s="41">
        <f t="shared" si="0"/>
        <v>10800000</v>
      </c>
      <c r="R56" s="42"/>
      <c r="S56" s="43">
        <f t="shared" si="1"/>
        <v>900000</v>
      </c>
      <c r="T56" s="44"/>
      <c r="U56" s="45"/>
      <c r="V56" s="46"/>
    </row>
    <row r="57" spans="1:22" s="2" customFormat="1" ht="20.399999999999999" x14ac:dyDescent="0.3">
      <c r="A57" s="39">
        <v>44</v>
      </c>
      <c r="B57" s="7">
        <v>5009040</v>
      </c>
      <c r="C57" s="8" t="s">
        <v>57</v>
      </c>
      <c r="D57" s="40" t="s">
        <v>143</v>
      </c>
      <c r="E57" s="9">
        <v>800000</v>
      </c>
      <c r="F57" s="22">
        <v>1200000</v>
      </c>
      <c r="G57" s="22">
        <v>1200000</v>
      </c>
      <c r="H57" s="22">
        <v>1200000</v>
      </c>
      <c r="I57" s="22">
        <v>1200000</v>
      </c>
      <c r="J57" s="22">
        <v>1200000</v>
      </c>
      <c r="K57" s="9">
        <v>1200000</v>
      </c>
      <c r="L57" s="22">
        <v>1200000</v>
      </c>
      <c r="M57" s="9">
        <v>1200000</v>
      </c>
      <c r="N57" s="9">
        <v>1200000</v>
      </c>
      <c r="O57" s="9">
        <v>1200000</v>
      </c>
      <c r="P57" s="23">
        <v>1200000</v>
      </c>
      <c r="Q57" s="41">
        <f t="shared" si="0"/>
        <v>14000000</v>
      </c>
      <c r="R57" s="42"/>
      <c r="S57" s="43">
        <f t="shared" si="1"/>
        <v>1166666.6666666667</v>
      </c>
      <c r="T57" s="44"/>
      <c r="U57" s="45"/>
      <c r="V57" s="46"/>
    </row>
    <row r="58" spans="1:22" s="2" customFormat="1" ht="30.6" x14ac:dyDescent="0.3">
      <c r="A58" s="39">
        <v>45</v>
      </c>
      <c r="B58" s="7">
        <v>938060</v>
      </c>
      <c r="C58" s="8" t="s">
        <v>58</v>
      </c>
      <c r="D58" s="40" t="s">
        <v>122</v>
      </c>
      <c r="E58" s="9">
        <v>1200000</v>
      </c>
      <c r="F58" s="22">
        <v>1200000</v>
      </c>
      <c r="G58" s="22">
        <v>1200000</v>
      </c>
      <c r="H58" s="22">
        <v>1200000</v>
      </c>
      <c r="I58" s="22">
        <v>1200000</v>
      </c>
      <c r="J58" s="22">
        <v>1200000</v>
      </c>
      <c r="K58" s="9">
        <v>1260000</v>
      </c>
      <c r="L58" s="9">
        <v>1395000</v>
      </c>
      <c r="M58" s="9">
        <v>1395000</v>
      </c>
      <c r="N58" s="9">
        <v>1485000</v>
      </c>
      <c r="O58" s="9">
        <v>1395000</v>
      </c>
      <c r="P58" s="23">
        <f>45000*26</f>
        <v>1170000</v>
      </c>
      <c r="Q58" s="41">
        <f t="shared" si="0"/>
        <v>15300000</v>
      </c>
      <c r="R58" s="42"/>
      <c r="S58" s="43">
        <f t="shared" si="1"/>
        <v>1275000</v>
      </c>
      <c r="T58" s="44"/>
      <c r="U58" s="45"/>
      <c r="V58" s="46"/>
    </row>
    <row r="59" spans="1:22" s="2" customFormat="1" ht="40.799999999999997" x14ac:dyDescent="0.3">
      <c r="A59" s="39">
        <v>46</v>
      </c>
      <c r="B59" s="5">
        <v>4653830</v>
      </c>
      <c r="C59" s="8" t="s">
        <v>59</v>
      </c>
      <c r="D59" s="40" t="s">
        <v>144</v>
      </c>
      <c r="E59" s="9">
        <v>1200000</v>
      </c>
      <c r="F59" s="22">
        <v>1200000</v>
      </c>
      <c r="G59" s="22">
        <v>1200000</v>
      </c>
      <c r="H59" s="22">
        <v>1200000</v>
      </c>
      <c r="I59" s="22">
        <v>1200000</v>
      </c>
      <c r="J59" s="22">
        <v>1200000</v>
      </c>
      <c r="K59" s="9">
        <v>480000</v>
      </c>
      <c r="L59" s="22">
        <v>0</v>
      </c>
      <c r="M59" s="22">
        <v>1200000</v>
      </c>
      <c r="N59" s="9">
        <v>1200000</v>
      </c>
      <c r="O59" s="9">
        <v>1200000</v>
      </c>
      <c r="P59" s="23">
        <v>1200000</v>
      </c>
      <c r="Q59" s="41">
        <f t="shared" si="0"/>
        <v>12480000</v>
      </c>
      <c r="R59" s="42"/>
      <c r="S59" s="43">
        <f t="shared" si="1"/>
        <v>1040000</v>
      </c>
      <c r="T59" s="44"/>
      <c r="U59" s="45"/>
      <c r="V59" s="46"/>
    </row>
    <row r="60" spans="1:22" s="2" customFormat="1" ht="30.6" x14ac:dyDescent="0.3">
      <c r="A60" s="39">
        <v>47</v>
      </c>
      <c r="B60" s="5">
        <v>2628746</v>
      </c>
      <c r="C60" s="8" t="s">
        <v>60</v>
      </c>
      <c r="D60" s="40" t="s">
        <v>122</v>
      </c>
      <c r="E60" s="9">
        <v>1200000</v>
      </c>
      <c r="F60" s="22">
        <v>1200000</v>
      </c>
      <c r="G60" s="22">
        <v>1200000</v>
      </c>
      <c r="H60" s="22">
        <v>1200000</v>
      </c>
      <c r="I60" s="22">
        <v>1200000</v>
      </c>
      <c r="J60" s="22">
        <v>1200000</v>
      </c>
      <c r="K60" s="9">
        <v>1200000</v>
      </c>
      <c r="L60" s="22">
        <v>1200000</v>
      </c>
      <c r="M60" s="22">
        <v>1200000</v>
      </c>
      <c r="N60" s="9">
        <v>1200000</v>
      </c>
      <c r="O60" s="9">
        <v>1200000</v>
      </c>
      <c r="P60" s="23">
        <v>1200000</v>
      </c>
      <c r="Q60" s="41">
        <f t="shared" si="0"/>
        <v>14400000</v>
      </c>
      <c r="R60" s="42"/>
      <c r="S60" s="43">
        <f t="shared" si="1"/>
        <v>1200000</v>
      </c>
      <c r="T60" s="44"/>
      <c r="U60" s="45"/>
      <c r="V60" s="46"/>
    </row>
    <row r="61" spans="1:22" s="2" customFormat="1" ht="30.6" x14ac:dyDescent="0.3">
      <c r="A61" s="39">
        <v>48</v>
      </c>
      <c r="B61" s="11">
        <v>829682</v>
      </c>
      <c r="C61" s="12" t="s">
        <v>61</v>
      </c>
      <c r="D61" s="40" t="s">
        <v>145</v>
      </c>
      <c r="E61" s="9">
        <v>1200000</v>
      </c>
      <c r="F61" s="22">
        <v>1200000</v>
      </c>
      <c r="G61" s="22">
        <v>1200000</v>
      </c>
      <c r="H61" s="22">
        <v>1200000</v>
      </c>
      <c r="I61" s="22">
        <v>1200000</v>
      </c>
      <c r="J61" s="22">
        <v>1200000</v>
      </c>
      <c r="K61" s="9">
        <v>1200000</v>
      </c>
      <c r="L61" s="22">
        <v>1200000</v>
      </c>
      <c r="M61" s="22">
        <v>1200000</v>
      </c>
      <c r="N61" s="9">
        <v>1200000</v>
      </c>
      <c r="O61" s="9">
        <v>1200000</v>
      </c>
      <c r="P61" s="23">
        <v>1200000</v>
      </c>
      <c r="Q61" s="41">
        <f t="shared" si="0"/>
        <v>14400000</v>
      </c>
      <c r="R61" s="42"/>
      <c r="S61" s="43">
        <f t="shared" si="1"/>
        <v>1200000</v>
      </c>
      <c r="T61" s="44"/>
      <c r="U61" s="45"/>
      <c r="V61" s="46"/>
    </row>
    <row r="62" spans="1:22" s="2" customFormat="1" ht="20.399999999999999" x14ac:dyDescent="0.3">
      <c r="A62" s="39">
        <v>49</v>
      </c>
      <c r="B62" s="13">
        <v>1252574</v>
      </c>
      <c r="C62" s="12" t="s">
        <v>62</v>
      </c>
      <c r="D62" s="40" t="s">
        <v>146</v>
      </c>
      <c r="E62" s="9">
        <v>1200000</v>
      </c>
      <c r="F62" s="22">
        <v>1200000</v>
      </c>
      <c r="G62" s="9">
        <v>1200000</v>
      </c>
      <c r="H62" s="51">
        <v>1200000</v>
      </c>
      <c r="I62" s="22">
        <v>1200000</v>
      </c>
      <c r="J62" s="22">
        <v>1200000</v>
      </c>
      <c r="K62" s="9">
        <v>1200000</v>
      </c>
      <c r="L62" s="22">
        <v>1200000</v>
      </c>
      <c r="M62" s="22">
        <v>1200000</v>
      </c>
      <c r="N62" s="9">
        <v>1200000</v>
      </c>
      <c r="O62" s="9">
        <v>1200000</v>
      </c>
      <c r="P62" s="23">
        <v>1200000</v>
      </c>
      <c r="Q62" s="41">
        <f t="shared" si="0"/>
        <v>14400000</v>
      </c>
      <c r="R62" s="42"/>
      <c r="S62" s="43">
        <f t="shared" si="1"/>
        <v>1200000</v>
      </c>
      <c r="T62" s="44"/>
      <c r="U62" s="45"/>
      <c r="V62" s="46"/>
    </row>
    <row r="63" spans="1:22" s="2" customFormat="1" ht="40.799999999999997" x14ac:dyDescent="0.3">
      <c r="A63" s="39">
        <v>50</v>
      </c>
      <c r="B63" s="11">
        <v>1565264</v>
      </c>
      <c r="C63" s="12" t="s">
        <v>63</v>
      </c>
      <c r="D63" s="40" t="s">
        <v>143</v>
      </c>
      <c r="E63" s="22">
        <v>0</v>
      </c>
      <c r="F63" s="22">
        <v>0</v>
      </c>
      <c r="G63" s="47">
        <v>0</v>
      </c>
      <c r="H63" s="47">
        <v>0</v>
      </c>
      <c r="I63" s="47">
        <v>1200000</v>
      </c>
      <c r="J63" s="47">
        <v>1200000</v>
      </c>
      <c r="K63" s="49">
        <v>1200000</v>
      </c>
      <c r="L63" s="47">
        <v>1200000</v>
      </c>
      <c r="M63" s="47">
        <v>0</v>
      </c>
      <c r="N63" s="49">
        <v>0</v>
      </c>
      <c r="O63" s="49">
        <v>0</v>
      </c>
      <c r="P63" s="52">
        <v>1200000</v>
      </c>
      <c r="Q63" s="41">
        <f t="shared" si="0"/>
        <v>6000000</v>
      </c>
      <c r="R63" s="48"/>
      <c r="S63" s="43">
        <f t="shared" si="1"/>
        <v>500000</v>
      </c>
      <c r="T63" s="44"/>
      <c r="U63" s="45"/>
      <c r="V63" s="46"/>
    </row>
    <row r="64" spans="1:22" s="2" customFormat="1" ht="40.799999999999997" x14ac:dyDescent="0.3">
      <c r="A64" s="39">
        <v>51</v>
      </c>
      <c r="B64" s="9">
        <v>5107564</v>
      </c>
      <c r="C64" s="8" t="s">
        <v>64</v>
      </c>
      <c r="D64" s="40" t="s">
        <v>147</v>
      </c>
      <c r="E64" s="53">
        <v>0</v>
      </c>
      <c r="F64" s="47">
        <v>0</v>
      </c>
      <c r="G64" s="47">
        <v>0</v>
      </c>
      <c r="H64" s="47">
        <v>0</v>
      </c>
      <c r="I64" s="47">
        <v>0</v>
      </c>
      <c r="J64" s="47">
        <v>1200000</v>
      </c>
      <c r="K64" s="49">
        <v>1200000</v>
      </c>
      <c r="L64" s="47">
        <v>1200000</v>
      </c>
      <c r="M64" s="47">
        <v>1200000</v>
      </c>
      <c r="N64" s="49">
        <v>1200000</v>
      </c>
      <c r="O64" s="49">
        <v>1200000</v>
      </c>
      <c r="P64" s="52">
        <v>1200000</v>
      </c>
      <c r="Q64" s="41">
        <f t="shared" si="0"/>
        <v>8400000</v>
      </c>
      <c r="R64" s="48"/>
      <c r="S64" s="43">
        <f t="shared" si="1"/>
        <v>700000</v>
      </c>
      <c r="T64" s="44"/>
      <c r="U64" s="45"/>
      <c r="V64" s="46"/>
    </row>
    <row r="65" spans="1:22" s="2" customFormat="1" ht="40.799999999999997" x14ac:dyDescent="0.3">
      <c r="A65" s="39">
        <v>52</v>
      </c>
      <c r="B65" s="14">
        <v>3202639</v>
      </c>
      <c r="C65" s="12" t="s">
        <v>65</v>
      </c>
      <c r="D65" s="40" t="s">
        <v>143</v>
      </c>
      <c r="E65" s="9">
        <v>0</v>
      </c>
      <c r="F65" s="22">
        <v>0</v>
      </c>
      <c r="G65" s="49">
        <v>800000</v>
      </c>
      <c r="H65" s="22">
        <v>1200000</v>
      </c>
      <c r="I65" s="22">
        <v>1200000</v>
      </c>
      <c r="J65" s="22">
        <v>1200000</v>
      </c>
      <c r="K65" s="9">
        <v>480000</v>
      </c>
      <c r="L65" s="22">
        <v>0</v>
      </c>
      <c r="M65" s="22">
        <v>0</v>
      </c>
      <c r="N65" s="9">
        <v>0</v>
      </c>
      <c r="O65" s="9">
        <v>960000</v>
      </c>
      <c r="P65" s="22">
        <v>1200000</v>
      </c>
      <c r="Q65" s="41">
        <f t="shared" si="0"/>
        <v>7040000</v>
      </c>
      <c r="R65" s="48"/>
      <c r="S65" s="43">
        <f t="shared" si="1"/>
        <v>586666.66666666663</v>
      </c>
      <c r="T65" s="44"/>
      <c r="U65" s="45"/>
      <c r="V65" s="46"/>
    </row>
    <row r="66" spans="1:22" s="2" customFormat="1" ht="19.2" x14ac:dyDescent="0.3">
      <c r="A66" s="39">
        <v>53</v>
      </c>
      <c r="B66" s="7">
        <v>991940</v>
      </c>
      <c r="C66" s="10" t="s">
        <v>66</v>
      </c>
      <c r="D66" s="40" t="s">
        <v>148</v>
      </c>
      <c r="E66" s="9">
        <v>1250000</v>
      </c>
      <c r="F66" s="22">
        <v>1250000</v>
      </c>
      <c r="G66" s="22">
        <v>1250000</v>
      </c>
      <c r="H66" s="22">
        <v>1250000</v>
      </c>
      <c r="I66" s="9">
        <v>1250000</v>
      </c>
      <c r="J66" s="22">
        <v>1250000</v>
      </c>
      <c r="K66" s="9">
        <v>1250000</v>
      </c>
      <c r="L66" s="22">
        <v>1250000</v>
      </c>
      <c r="M66" s="22">
        <v>1250000</v>
      </c>
      <c r="N66" s="9">
        <v>1250000</v>
      </c>
      <c r="O66" s="9">
        <v>1250000</v>
      </c>
      <c r="P66" s="23">
        <v>1250000</v>
      </c>
      <c r="Q66" s="41">
        <f t="shared" si="0"/>
        <v>15000000</v>
      </c>
      <c r="R66" s="42"/>
      <c r="S66" s="43">
        <f t="shared" si="1"/>
        <v>1250000</v>
      </c>
      <c r="T66" s="44"/>
      <c r="U66" s="45"/>
      <c r="V66" s="46"/>
    </row>
    <row r="67" spans="1:22" s="2" customFormat="1" ht="30.6" x14ac:dyDescent="0.3">
      <c r="A67" s="39">
        <v>54</v>
      </c>
      <c r="B67" s="7">
        <v>1112488</v>
      </c>
      <c r="C67" s="8" t="s">
        <v>67</v>
      </c>
      <c r="D67" s="40" t="s">
        <v>136</v>
      </c>
      <c r="E67" s="9">
        <v>1300000</v>
      </c>
      <c r="F67" s="22">
        <v>1300000</v>
      </c>
      <c r="G67" s="9">
        <f>1300000+260000</f>
        <v>1560000</v>
      </c>
      <c r="H67" s="22">
        <v>1300000</v>
      </c>
      <c r="I67" s="22">
        <v>1300000</v>
      </c>
      <c r="J67" s="22">
        <v>1300000</v>
      </c>
      <c r="K67" s="9">
        <v>1300000</v>
      </c>
      <c r="L67" s="22">
        <v>1300000</v>
      </c>
      <c r="M67" s="22">
        <v>1300000</v>
      </c>
      <c r="N67" s="9">
        <v>1300000</v>
      </c>
      <c r="O67" s="9">
        <f>1300000+250000</f>
        <v>1550000</v>
      </c>
      <c r="P67" s="23">
        <v>1300000</v>
      </c>
      <c r="Q67" s="41">
        <f t="shared" si="0"/>
        <v>16110000</v>
      </c>
      <c r="R67" s="42"/>
      <c r="S67" s="43">
        <f t="shared" si="1"/>
        <v>1342500</v>
      </c>
      <c r="T67" s="44"/>
      <c r="U67" s="45"/>
      <c r="V67" s="46"/>
    </row>
    <row r="68" spans="1:22" s="2" customFormat="1" ht="40.799999999999997" x14ac:dyDescent="0.3">
      <c r="A68" s="39">
        <v>55</v>
      </c>
      <c r="B68" s="7">
        <v>2251391</v>
      </c>
      <c r="C68" s="8" t="s">
        <v>68</v>
      </c>
      <c r="D68" s="40" t="s">
        <v>149</v>
      </c>
      <c r="E68" s="9">
        <v>1300000</v>
      </c>
      <c r="F68" s="22">
        <v>1300000</v>
      </c>
      <c r="G68" s="22">
        <v>1300000</v>
      </c>
      <c r="H68" s="22">
        <v>1300000</v>
      </c>
      <c r="I68" s="22">
        <v>1300000</v>
      </c>
      <c r="J68" s="22">
        <v>1300000</v>
      </c>
      <c r="K68" s="9">
        <v>1000000</v>
      </c>
      <c r="L68" s="22">
        <v>1000000</v>
      </c>
      <c r="M68" s="22">
        <v>1000000</v>
      </c>
      <c r="N68" s="9">
        <v>1000000</v>
      </c>
      <c r="O68" s="9">
        <v>1000000</v>
      </c>
      <c r="P68" s="23">
        <v>1000000</v>
      </c>
      <c r="Q68" s="41">
        <f t="shared" si="0"/>
        <v>13800000</v>
      </c>
      <c r="R68" s="42"/>
      <c r="S68" s="43">
        <f t="shared" si="1"/>
        <v>1150000</v>
      </c>
      <c r="T68" s="44"/>
      <c r="U68" s="45"/>
      <c r="V68" s="46"/>
    </row>
    <row r="69" spans="1:22" s="2" customFormat="1" ht="40.799999999999997" x14ac:dyDescent="0.3">
      <c r="A69" s="39">
        <v>56</v>
      </c>
      <c r="B69" s="7">
        <v>2990451</v>
      </c>
      <c r="C69" s="8" t="s">
        <v>69</v>
      </c>
      <c r="D69" s="40" t="s">
        <v>150</v>
      </c>
      <c r="E69" s="9">
        <v>1500000</v>
      </c>
      <c r="F69" s="22">
        <v>1500000</v>
      </c>
      <c r="G69" s="22">
        <v>1500000</v>
      </c>
      <c r="H69" s="22">
        <v>1500000</v>
      </c>
      <c r="I69" s="22">
        <v>1500000</v>
      </c>
      <c r="J69" s="22">
        <v>1500000</v>
      </c>
      <c r="K69" s="9">
        <v>1500000</v>
      </c>
      <c r="L69" s="22">
        <v>1500000</v>
      </c>
      <c r="M69" s="22">
        <v>1500000</v>
      </c>
      <c r="N69" s="9">
        <v>1500000</v>
      </c>
      <c r="O69" s="9">
        <v>1500000</v>
      </c>
      <c r="P69" s="23">
        <v>1500000</v>
      </c>
      <c r="Q69" s="41">
        <f t="shared" si="0"/>
        <v>18000000</v>
      </c>
      <c r="R69" s="42"/>
      <c r="S69" s="43">
        <f t="shared" si="1"/>
        <v>1500000</v>
      </c>
      <c r="T69" s="44"/>
      <c r="U69" s="45"/>
      <c r="V69" s="46"/>
    </row>
    <row r="70" spans="1:22" s="2" customFormat="1" ht="40.799999999999997" x14ac:dyDescent="0.3">
      <c r="A70" s="39">
        <v>57</v>
      </c>
      <c r="B70" s="7">
        <v>2390986</v>
      </c>
      <c r="C70" s="8" t="s">
        <v>70</v>
      </c>
      <c r="D70" s="40" t="s">
        <v>142</v>
      </c>
      <c r="E70" s="9">
        <v>1500000</v>
      </c>
      <c r="F70" s="22">
        <v>1500000</v>
      </c>
      <c r="G70" s="22">
        <v>1500000</v>
      </c>
      <c r="H70" s="22">
        <v>1500000</v>
      </c>
      <c r="I70" s="22">
        <v>1500000</v>
      </c>
      <c r="J70" s="22">
        <v>1500000</v>
      </c>
      <c r="K70" s="9">
        <v>600000</v>
      </c>
      <c r="L70" s="22">
        <v>650000</v>
      </c>
      <c r="M70" s="22">
        <v>1500000</v>
      </c>
      <c r="N70" s="9">
        <v>1500000</v>
      </c>
      <c r="O70" s="9">
        <v>1500000</v>
      </c>
      <c r="P70" s="23">
        <v>1500000</v>
      </c>
      <c r="Q70" s="41">
        <f t="shared" si="0"/>
        <v>16250000</v>
      </c>
      <c r="R70" s="42"/>
      <c r="S70" s="43">
        <f t="shared" si="1"/>
        <v>1354166.6666666667</v>
      </c>
      <c r="T70" s="44"/>
      <c r="U70" s="45"/>
      <c r="V70" s="46"/>
    </row>
    <row r="71" spans="1:22" s="2" customFormat="1" ht="40.799999999999997" x14ac:dyDescent="0.3">
      <c r="A71" s="39">
        <v>58</v>
      </c>
      <c r="B71" s="7">
        <v>3520117</v>
      </c>
      <c r="C71" s="8" t="s">
        <v>71</v>
      </c>
      <c r="D71" s="40" t="s">
        <v>151</v>
      </c>
      <c r="E71" s="9">
        <v>1500000</v>
      </c>
      <c r="F71" s="22">
        <v>1500000</v>
      </c>
      <c r="G71" s="22">
        <v>1500000</v>
      </c>
      <c r="H71" s="22">
        <v>1500000</v>
      </c>
      <c r="I71" s="22">
        <v>1500000</v>
      </c>
      <c r="J71" s="22">
        <v>1500000</v>
      </c>
      <c r="K71" s="9">
        <v>1500000</v>
      </c>
      <c r="L71" s="22">
        <v>1500000</v>
      </c>
      <c r="M71" s="22">
        <v>1500000</v>
      </c>
      <c r="N71" s="9">
        <v>1500000</v>
      </c>
      <c r="O71" s="9">
        <v>1500000</v>
      </c>
      <c r="P71" s="23">
        <v>1500000</v>
      </c>
      <c r="Q71" s="41">
        <f t="shared" si="0"/>
        <v>18000000</v>
      </c>
      <c r="R71" s="42">
        <v>750000</v>
      </c>
      <c r="S71" s="43">
        <f t="shared" si="1"/>
        <v>750000</v>
      </c>
      <c r="T71" s="44"/>
      <c r="U71" s="45"/>
      <c r="V71" s="46"/>
    </row>
    <row r="72" spans="1:22" s="2" customFormat="1" ht="20.399999999999999" x14ac:dyDescent="0.3">
      <c r="A72" s="39">
        <v>59</v>
      </c>
      <c r="B72" s="5">
        <v>1420445</v>
      </c>
      <c r="C72" s="8" t="s">
        <v>72</v>
      </c>
      <c r="D72" s="40" t="s">
        <v>124</v>
      </c>
      <c r="E72" s="9">
        <v>1500000</v>
      </c>
      <c r="F72" s="22">
        <v>1500000</v>
      </c>
      <c r="G72" s="22">
        <v>1500000</v>
      </c>
      <c r="H72" s="22">
        <v>1500000</v>
      </c>
      <c r="I72" s="22">
        <v>1500000</v>
      </c>
      <c r="J72" s="22">
        <v>1500000</v>
      </c>
      <c r="K72" s="9">
        <v>1500000</v>
      </c>
      <c r="L72" s="22">
        <v>1500000</v>
      </c>
      <c r="M72" s="22">
        <v>1500000</v>
      </c>
      <c r="N72" s="9">
        <v>0</v>
      </c>
      <c r="O72" s="9">
        <v>0</v>
      </c>
      <c r="P72" s="23">
        <v>0</v>
      </c>
      <c r="Q72" s="41">
        <f t="shared" si="0"/>
        <v>13500000</v>
      </c>
      <c r="R72" s="42"/>
      <c r="S72" s="43">
        <f t="shared" si="1"/>
        <v>1125000</v>
      </c>
      <c r="T72" s="44"/>
      <c r="U72" s="45"/>
      <c r="V72" s="46"/>
    </row>
    <row r="73" spans="1:22" s="2" customFormat="1" ht="20.399999999999999" x14ac:dyDescent="0.3">
      <c r="A73" s="39">
        <v>60</v>
      </c>
      <c r="B73" s="5">
        <v>935946</v>
      </c>
      <c r="C73" s="8" t="s">
        <v>73</v>
      </c>
      <c r="D73" s="40" t="s">
        <v>136</v>
      </c>
      <c r="E73" s="9">
        <v>1500000</v>
      </c>
      <c r="F73" s="22">
        <v>1500000</v>
      </c>
      <c r="G73" s="22">
        <f>1500000+300000</f>
        <v>1800000</v>
      </c>
      <c r="H73" s="22">
        <v>1500000</v>
      </c>
      <c r="I73" s="22">
        <v>1500000</v>
      </c>
      <c r="J73" s="22">
        <v>1500000</v>
      </c>
      <c r="K73" s="9">
        <v>1500000</v>
      </c>
      <c r="L73" s="22">
        <v>1500000</v>
      </c>
      <c r="M73" s="22">
        <v>1500000</v>
      </c>
      <c r="N73" s="9">
        <v>1500000</v>
      </c>
      <c r="O73" s="9">
        <f>1500000+350000</f>
        <v>1850000</v>
      </c>
      <c r="P73" s="23">
        <v>1500000</v>
      </c>
      <c r="Q73" s="41">
        <f t="shared" si="0"/>
        <v>18650000</v>
      </c>
      <c r="R73" s="42"/>
      <c r="S73" s="43">
        <f t="shared" si="1"/>
        <v>1554166.6666666667</v>
      </c>
      <c r="T73" s="44"/>
      <c r="U73" s="45"/>
      <c r="V73" s="46"/>
    </row>
    <row r="74" spans="1:22" s="2" customFormat="1" ht="30.6" x14ac:dyDescent="0.3">
      <c r="A74" s="39">
        <v>61</v>
      </c>
      <c r="B74" s="7">
        <v>1290614</v>
      </c>
      <c r="C74" s="8" t="s">
        <v>74</v>
      </c>
      <c r="D74" s="40" t="s">
        <v>152</v>
      </c>
      <c r="E74" s="9">
        <v>1500000</v>
      </c>
      <c r="F74" s="22">
        <v>1500000</v>
      </c>
      <c r="G74" s="22">
        <v>1500000</v>
      </c>
      <c r="H74" s="22">
        <v>1500000</v>
      </c>
      <c r="I74" s="22">
        <v>1500000</v>
      </c>
      <c r="J74" s="22">
        <v>1500000</v>
      </c>
      <c r="K74" s="9">
        <v>1500000</v>
      </c>
      <c r="L74" s="22">
        <v>1500000</v>
      </c>
      <c r="M74" s="22">
        <v>1500000</v>
      </c>
      <c r="N74" s="9">
        <v>1500000</v>
      </c>
      <c r="O74" s="9">
        <v>1500000</v>
      </c>
      <c r="P74" s="23">
        <v>1500000</v>
      </c>
      <c r="Q74" s="41">
        <f t="shared" si="0"/>
        <v>18000000</v>
      </c>
      <c r="R74" s="42"/>
      <c r="S74" s="43">
        <f t="shared" si="1"/>
        <v>1500000</v>
      </c>
      <c r="T74" s="44"/>
      <c r="U74" s="45"/>
      <c r="V74" s="46"/>
    </row>
    <row r="75" spans="1:22" s="2" customFormat="1" ht="40.799999999999997" x14ac:dyDescent="0.3">
      <c r="A75" s="39">
        <v>62</v>
      </c>
      <c r="B75" s="7">
        <v>498073</v>
      </c>
      <c r="C75" s="8" t="s">
        <v>75</v>
      </c>
      <c r="D75" s="40" t="s">
        <v>153</v>
      </c>
      <c r="E75" s="9">
        <v>0</v>
      </c>
      <c r="F75" s="22">
        <v>1500000</v>
      </c>
      <c r="G75" s="22">
        <v>1500000</v>
      </c>
      <c r="H75" s="22">
        <v>1500000</v>
      </c>
      <c r="I75" s="22">
        <v>1500000</v>
      </c>
      <c r="J75" s="22">
        <v>1500000</v>
      </c>
      <c r="K75" s="9">
        <v>600000</v>
      </c>
      <c r="L75" s="22">
        <v>1500000</v>
      </c>
      <c r="M75" s="22">
        <v>1500000</v>
      </c>
      <c r="N75" s="9">
        <v>1500000</v>
      </c>
      <c r="O75" s="9">
        <v>1500000</v>
      </c>
      <c r="P75" s="23">
        <v>1500000</v>
      </c>
      <c r="Q75" s="41">
        <f t="shared" si="0"/>
        <v>15600000</v>
      </c>
      <c r="R75" s="42"/>
      <c r="S75" s="43">
        <f t="shared" si="1"/>
        <v>1300000</v>
      </c>
      <c r="T75" s="44"/>
      <c r="U75" s="45"/>
      <c r="V75" s="46"/>
    </row>
    <row r="76" spans="1:22" s="2" customFormat="1" ht="40.799999999999997" x14ac:dyDescent="0.3">
      <c r="A76" s="39">
        <v>63</v>
      </c>
      <c r="B76" s="7">
        <v>5885410</v>
      </c>
      <c r="C76" s="8" t="s">
        <v>76</v>
      </c>
      <c r="D76" s="40" t="s">
        <v>154</v>
      </c>
      <c r="E76" s="9">
        <v>0</v>
      </c>
      <c r="F76" s="22">
        <v>1650000</v>
      </c>
      <c r="G76" s="22">
        <v>1500000</v>
      </c>
      <c r="H76" s="22">
        <v>1500000</v>
      </c>
      <c r="I76" s="22">
        <v>1500000</v>
      </c>
      <c r="J76" s="22">
        <v>1500000</v>
      </c>
      <c r="K76" s="9">
        <v>1500000</v>
      </c>
      <c r="L76" s="22">
        <v>1500000</v>
      </c>
      <c r="M76" s="22">
        <v>1500000</v>
      </c>
      <c r="N76" s="9">
        <v>1500000</v>
      </c>
      <c r="O76" s="9">
        <v>1500000</v>
      </c>
      <c r="P76" s="23">
        <v>1500000</v>
      </c>
      <c r="Q76" s="41">
        <f t="shared" si="0"/>
        <v>16650000</v>
      </c>
      <c r="R76" s="42"/>
      <c r="S76" s="43">
        <f t="shared" si="1"/>
        <v>1387500</v>
      </c>
      <c r="T76" s="44"/>
      <c r="U76" s="45"/>
      <c r="V76" s="46"/>
    </row>
    <row r="77" spans="1:22" s="2" customFormat="1" ht="40.799999999999997" x14ac:dyDescent="0.3">
      <c r="A77" s="39">
        <v>64</v>
      </c>
      <c r="B77" s="7">
        <v>3496048</v>
      </c>
      <c r="C77" s="8" t="s">
        <v>77</v>
      </c>
      <c r="D77" s="40" t="s">
        <v>144</v>
      </c>
      <c r="E77" s="9">
        <v>1800000</v>
      </c>
      <c r="F77" s="22">
        <v>1800000</v>
      </c>
      <c r="G77" s="22">
        <v>1800000</v>
      </c>
      <c r="H77" s="22">
        <v>1800000</v>
      </c>
      <c r="I77" s="22">
        <v>1800000</v>
      </c>
      <c r="J77" s="22">
        <v>1800000</v>
      </c>
      <c r="K77" s="9">
        <v>1800000</v>
      </c>
      <c r="L77" s="22">
        <v>1800000</v>
      </c>
      <c r="M77" s="22">
        <v>1800000</v>
      </c>
      <c r="N77" s="9">
        <v>1800000</v>
      </c>
      <c r="O77" s="9">
        <v>1800000</v>
      </c>
      <c r="P77" s="23">
        <v>1800000</v>
      </c>
      <c r="Q77" s="41">
        <f t="shared" si="0"/>
        <v>21600000</v>
      </c>
      <c r="R77" s="42"/>
      <c r="S77" s="43">
        <f t="shared" si="1"/>
        <v>1800000</v>
      </c>
      <c r="T77" s="44"/>
      <c r="U77" s="45"/>
      <c r="V77" s="46"/>
    </row>
    <row r="78" spans="1:22" s="2" customFormat="1" ht="20.399999999999999" x14ac:dyDescent="0.3">
      <c r="A78" s="39">
        <v>65</v>
      </c>
      <c r="B78" s="7">
        <v>4243428</v>
      </c>
      <c r="C78" s="8" t="s">
        <v>78</v>
      </c>
      <c r="D78" s="40" t="s">
        <v>155</v>
      </c>
      <c r="E78" s="9">
        <v>1800000</v>
      </c>
      <c r="F78" s="22">
        <v>1800000</v>
      </c>
      <c r="G78" s="22">
        <v>1800000</v>
      </c>
      <c r="H78" s="22">
        <v>1800000</v>
      </c>
      <c r="I78" s="22">
        <v>1800000</v>
      </c>
      <c r="J78" s="22">
        <v>1800000</v>
      </c>
      <c r="K78" s="9">
        <v>1800000</v>
      </c>
      <c r="L78" s="22">
        <v>1800000</v>
      </c>
      <c r="M78" s="22">
        <v>1800000</v>
      </c>
      <c r="N78" s="9">
        <v>1800000</v>
      </c>
      <c r="O78" s="9">
        <v>1800000</v>
      </c>
      <c r="P78" s="23">
        <v>1800000</v>
      </c>
      <c r="Q78" s="41">
        <f t="shared" si="0"/>
        <v>21600000</v>
      </c>
      <c r="R78" s="42"/>
      <c r="S78" s="43">
        <f t="shared" si="1"/>
        <v>1800000</v>
      </c>
      <c r="T78" s="44"/>
      <c r="U78" s="45"/>
      <c r="V78" s="46"/>
    </row>
    <row r="79" spans="1:22" s="2" customFormat="1" ht="30.6" x14ac:dyDescent="0.3">
      <c r="A79" s="39">
        <v>66</v>
      </c>
      <c r="B79" s="7">
        <v>733019</v>
      </c>
      <c r="C79" s="8" t="s">
        <v>79</v>
      </c>
      <c r="D79" s="40" t="s">
        <v>156</v>
      </c>
      <c r="E79" s="9">
        <v>2000000</v>
      </c>
      <c r="F79" s="22">
        <v>2000000</v>
      </c>
      <c r="G79" s="22">
        <f>2000000+400000</f>
        <v>2400000</v>
      </c>
      <c r="H79" s="22">
        <v>2000000</v>
      </c>
      <c r="I79" s="22">
        <v>2000000</v>
      </c>
      <c r="J79" s="22">
        <v>2000000</v>
      </c>
      <c r="K79" s="9">
        <v>2000000</v>
      </c>
      <c r="L79" s="22">
        <v>2000000</v>
      </c>
      <c r="M79" s="22">
        <v>2000000</v>
      </c>
      <c r="N79" s="9">
        <v>2000000</v>
      </c>
      <c r="O79" s="9">
        <v>2000000</v>
      </c>
      <c r="P79" s="23">
        <v>2000000</v>
      </c>
      <c r="Q79" s="41">
        <f t="shared" ref="Q79:Q89" si="2">SUM(E79:P79)</f>
        <v>24400000</v>
      </c>
      <c r="R79" s="42"/>
      <c r="S79" s="43">
        <f t="shared" ref="S79:S89" si="3">(Q79/12)-R79</f>
        <v>2033333.3333333333</v>
      </c>
      <c r="T79" s="44"/>
      <c r="U79" s="45"/>
      <c r="V79" s="46"/>
    </row>
    <row r="80" spans="1:22" s="2" customFormat="1" ht="30.6" x14ac:dyDescent="0.3">
      <c r="A80" s="39">
        <v>67</v>
      </c>
      <c r="B80" s="7">
        <v>3407967</v>
      </c>
      <c r="C80" s="8" t="s">
        <v>80</v>
      </c>
      <c r="D80" s="40" t="s">
        <v>143</v>
      </c>
      <c r="E80" s="9">
        <v>2000000</v>
      </c>
      <c r="F80" s="22">
        <v>2000000</v>
      </c>
      <c r="G80" s="22">
        <v>2000000</v>
      </c>
      <c r="H80" s="22">
        <v>2000000</v>
      </c>
      <c r="I80" s="22">
        <v>2000000</v>
      </c>
      <c r="J80" s="22">
        <v>2000000</v>
      </c>
      <c r="K80" s="9">
        <v>2000000</v>
      </c>
      <c r="L80" s="22">
        <v>2000000</v>
      </c>
      <c r="M80" s="22">
        <v>2000000</v>
      </c>
      <c r="N80" s="9">
        <v>2000000</v>
      </c>
      <c r="O80" s="9">
        <v>2000000</v>
      </c>
      <c r="P80" s="23">
        <v>2000000</v>
      </c>
      <c r="Q80" s="41">
        <f t="shared" si="2"/>
        <v>24000000</v>
      </c>
      <c r="R80" s="42"/>
      <c r="S80" s="43">
        <f t="shared" si="3"/>
        <v>2000000</v>
      </c>
      <c r="T80" s="44"/>
      <c r="U80" s="45"/>
      <c r="V80" s="46"/>
    </row>
    <row r="81" spans="1:22" s="2" customFormat="1" ht="20.399999999999999" x14ac:dyDescent="0.3">
      <c r="A81" s="39">
        <v>68</v>
      </c>
      <c r="B81" s="5">
        <v>2424439</v>
      </c>
      <c r="C81" s="8" t="s">
        <v>81</v>
      </c>
      <c r="D81" s="40" t="s">
        <v>157</v>
      </c>
      <c r="E81" s="9">
        <v>2000000</v>
      </c>
      <c r="F81" s="22">
        <v>2000000</v>
      </c>
      <c r="G81" s="22">
        <v>2000000</v>
      </c>
      <c r="H81" s="22">
        <v>2000000</v>
      </c>
      <c r="I81" s="22">
        <v>2000000</v>
      </c>
      <c r="J81" s="22">
        <v>2000000</v>
      </c>
      <c r="K81" s="9">
        <v>2000000</v>
      </c>
      <c r="L81" s="22">
        <v>2000000</v>
      </c>
      <c r="M81" s="22">
        <v>2000000</v>
      </c>
      <c r="N81" s="9">
        <v>2000000</v>
      </c>
      <c r="O81" s="9">
        <v>2000000</v>
      </c>
      <c r="P81" s="23">
        <v>2000000</v>
      </c>
      <c r="Q81" s="41">
        <f t="shared" si="2"/>
        <v>24000000</v>
      </c>
      <c r="R81" s="42"/>
      <c r="S81" s="43">
        <f t="shared" si="3"/>
        <v>2000000</v>
      </c>
      <c r="T81" s="44"/>
      <c r="U81" s="45"/>
      <c r="V81" s="46"/>
    </row>
    <row r="82" spans="1:22" s="2" customFormat="1" ht="30.6" x14ac:dyDescent="0.3">
      <c r="A82" s="39">
        <v>69</v>
      </c>
      <c r="B82" s="15">
        <v>6172968</v>
      </c>
      <c r="C82" s="16" t="s">
        <v>82</v>
      </c>
      <c r="D82" s="40" t="s">
        <v>158</v>
      </c>
      <c r="E82" s="9">
        <v>900000</v>
      </c>
      <c r="F82" s="22">
        <v>900000</v>
      </c>
      <c r="G82" s="22">
        <v>900000</v>
      </c>
      <c r="H82" s="22">
        <v>900000</v>
      </c>
      <c r="I82" s="22">
        <v>900000</v>
      </c>
      <c r="J82" s="22">
        <v>900000</v>
      </c>
      <c r="K82" s="9">
        <v>900000</v>
      </c>
      <c r="L82" s="22">
        <v>900000</v>
      </c>
      <c r="M82" s="22">
        <v>0</v>
      </c>
      <c r="N82" s="9">
        <v>0</v>
      </c>
      <c r="O82" s="9">
        <v>0</v>
      </c>
      <c r="P82" s="23">
        <v>0</v>
      </c>
      <c r="Q82" s="41">
        <f t="shared" si="2"/>
        <v>7200000</v>
      </c>
      <c r="R82" s="42"/>
      <c r="S82" s="43">
        <f t="shared" si="3"/>
        <v>600000</v>
      </c>
      <c r="T82" s="44"/>
      <c r="U82" s="45"/>
      <c r="V82" s="46"/>
    </row>
    <row r="83" spans="1:22" s="2" customFormat="1" ht="30.6" x14ac:dyDescent="0.3">
      <c r="A83" s="39">
        <v>70</v>
      </c>
      <c r="B83" s="15">
        <v>4206347</v>
      </c>
      <c r="C83" s="16" t="s">
        <v>83</v>
      </c>
      <c r="D83" s="40" t="s">
        <v>159</v>
      </c>
      <c r="E83" s="9">
        <v>900000</v>
      </c>
      <c r="F83" s="22">
        <v>900000</v>
      </c>
      <c r="G83" s="22">
        <v>900000</v>
      </c>
      <c r="H83" s="22">
        <v>900000</v>
      </c>
      <c r="I83" s="22">
        <v>900000</v>
      </c>
      <c r="J83" s="22">
        <v>900000</v>
      </c>
      <c r="K83" s="9">
        <v>360000</v>
      </c>
      <c r="L83" s="22">
        <v>0</v>
      </c>
      <c r="M83" s="22">
        <v>0</v>
      </c>
      <c r="N83" s="9">
        <v>0</v>
      </c>
      <c r="O83" s="9">
        <v>0</v>
      </c>
      <c r="P83" s="23">
        <v>0</v>
      </c>
      <c r="Q83" s="41">
        <f t="shared" si="2"/>
        <v>5760000</v>
      </c>
      <c r="R83" s="42"/>
      <c r="S83" s="43">
        <f t="shared" si="3"/>
        <v>480000</v>
      </c>
      <c r="T83" s="44"/>
      <c r="U83" s="45"/>
      <c r="V83" s="46"/>
    </row>
    <row r="84" spans="1:22" s="2" customFormat="1" ht="30.6" x14ac:dyDescent="0.3">
      <c r="A84" s="39">
        <v>71</v>
      </c>
      <c r="B84" s="17">
        <v>2844625</v>
      </c>
      <c r="C84" s="16" t="s">
        <v>84</v>
      </c>
      <c r="D84" s="40" t="s">
        <v>160</v>
      </c>
      <c r="E84" s="9">
        <v>1200000</v>
      </c>
      <c r="F84" s="22">
        <v>1200000</v>
      </c>
      <c r="G84" s="22">
        <v>1200000</v>
      </c>
      <c r="H84" s="22">
        <v>1200000</v>
      </c>
      <c r="I84" s="22">
        <v>1200000</v>
      </c>
      <c r="J84" s="22">
        <v>1200000</v>
      </c>
      <c r="K84" s="9">
        <v>1200000</v>
      </c>
      <c r="L84" s="22">
        <v>1200000</v>
      </c>
      <c r="M84" s="22">
        <v>0</v>
      </c>
      <c r="N84" s="9">
        <v>0</v>
      </c>
      <c r="O84" s="9">
        <v>0</v>
      </c>
      <c r="P84" s="23">
        <v>0</v>
      </c>
      <c r="Q84" s="41">
        <f t="shared" si="2"/>
        <v>9600000</v>
      </c>
      <c r="R84" s="42"/>
      <c r="S84" s="43">
        <f t="shared" si="3"/>
        <v>800000</v>
      </c>
      <c r="T84" s="44"/>
      <c r="U84" s="45"/>
      <c r="V84" s="46"/>
    </row>
    <row r="85" spans="1:22" s="2" customFormat="1" ht="30.6" x14ac:dyDescent="0.3">
      <c r="A85" s="39">
        <v>72</v>
      </c>
      <c r="B85" s="17">
        <v>848505</v>
      </c>
      <c r="C85" s="16" t="s">
        <v>85</v>
      </c>
      <c r="D85" s="40" t="s">
        <v>161</v>
      </c>
      <c r="E85" s="9">
        <v>1300000</v>
      </c>
      <c r="F85" s="22">
        <v>1300000</v>
      </c>
      <c r="G85" s="22">
        <v>1300000</v>
      </c>
      <c r="H85" s="22">
        <v>1300000</v>
      </c>
      <c r="I85" s="22">
        <v>1300000</v>
      </c>
      <c r="J85" s="22">
        <v>1300000</v>
      </c>
      <c r="K85" s="9">
        <v>476666.66666666669</v>
      </c>
      <c r="L85" s="22">
        <v>0</v>
      </c>
      <c r="M85" s="22">
        <v>0</v>
      </c>
      <c r="N85" s="9">
        <v>0</v>
      </c>
      <c r="O85" s="9">
        <v>0</v>
      </c>
      <c r="P85" s="23">
        <v>0</v>
      </c>
      <c r="Q85" s="41">
        <f t="shared" si="2"/>
        <v>8276666.666666667</v>
      </c>
      <c r="R85" s="42"/>
      <c r="S85" s="43">
        <f t="shared" si="3"/>
        <v>689722.22222222225</v>
      </c>
      <c r="T85" s="44"/>
      <c r="U85" s="45"/>
      <c r="V85" s="46"/>
    </row>
    <row r="86" spans="1:22" s="2" customFormat="1" ht="40.799999999999997" x14ac:dyDescent="0.3">
      <c r="A86" s="39">
        <v>73</v>
      </c>
      <c r="B86" s="17">
        <v>4082069</v>
      </c>
      <c r="C86" s="18" t="s">
        <v>86</v>
      </c>
      <c r="D86" s="40" t="s">
        <v>162</v>
      </c>
      <c r="E86" s="9">
        <v>1300000</v>
      </c>
      <c r="F86" s="22">
        <v>1300000</v>
      </c>
      <c r="G86" s="22">
        <v>1300000</v>
      </c>
      <c r="H86" s="22">
        <v>1300000</v>
      </c>
      <c r="I86" s="22">
        <v>1300000</v>
      </c>
      <c r="J86" s="22">
        <v>1300000</v>
      </c>
      <c r="K86" s="9">
        <v>1300000</v>
      </c>
      <c r="L86" s="22">
        <v>1300000</v>
      </c>
      <c r="M86" s="22">
        <v>0</v>
      </c>
      <c r="N86" s="9">
        <v>0</v>
      </c>
      <c r="O86" s="9">
        <v>0</v>
      </c>
      <c r="P86" s="23">
        <v>0</v>
      </c>
      <c r="Q86" s="41">
        <f t="shared" si="2"/>
        <v>10400000</v>
      </c>
      <c r="R86" s="42"/>
      <c r="S86" s="43">
        <f t="shared" si="3"/>
        <v>866666.66666666663</v>
      </c>
      <c r="T86" s="44"/>
      <c r="U86" s="45"/>
      <c r="V86" s="46"/>
    </row>
    <row r="87" spans="1:22" s="2" customFormat="1" ht="40.799999999999997" x14ac:dyDescent="0.3">
      <c r="A87" s="39">
        <v>74</v>
      </c>
      <c r="B87" s="19">
        <v>5959858</v>
      </c>
      <c r="C87" s="16" t="s">
        <v>87</v>
      </c>
      <c r="D87" s="40" t="s">
        <v>163</v>
      </c>
      <c r="E87" s="22">
        <v>0</v>
      </c>
      <c r="F87" s="22">
        <v>0</v>
      </c>
      <c r="G87" s="49">
        <v>480000</v>
      </c>
      <c r="H87" s="47">
        <v>900000</v>
      </c>
      <c r="I87" s="47">
        <v>900000</v>
      </c>
      <c r="J87" s="47">
        <v>900000</v>
      </c>
      <c r="K87" s="9">
        <v>360000</v>
      </c>
      <c r="L87" s="22">
        <v>0</v>
      </c>
      <c r="M87" s="22">
        <v>900000</v>
      </c>
      <c r="N87" s="9">
        <v>0</v>
      </c>
      <c r="O87" s="9">
        <v>0</v>
      </c>
      <c r="P87" s="52">
        <v>0</v>
      </c>
      <c r="Q87" s="41">
        <f t="shared" si="2"/>
        <v>4440000</v>
      </c>
      <c r="R87" s="48"/>
      <c r="S87" s="43">
        <f t="shared" si="3"/>
        <v>370000</v>
      </c>
      <c r="T87" s="44"/>
      <c r="U87" s="45"/>
      <c r="V87" s="46"/>
    </row>
    <row r="88" spans="1:22" s="2" customFormat="1" x14ac:dyDescent="0.3">
      <c r="A88" s="39">
        <v>75</v>
      </c>
      <c r="B88" s="19">
        <v>3287309</v>
      </c>
      <c r="C88" s="20" t="s">
        <v>88</v>
      </c>
      <c r="D88" s="40" t="s">
        <v>143</v>
      </c>
      <c r="E88" s="22">
        <v>0</v>
      </c>
      <c r="F88" s="22">
        <v>0</v>
      </c>
      <c r="G88" s="47">
        <v>0</v>
      </c>
      <c r="H88" s="47">
        <v>0</v>
      </c>
      <c r="I88" s="47">
        <v>1200000</v>
      </c>
      <c r="J88" s="47">
        <v>1200000</v>
      </c>
      <c r="K88" s="9">
        <v>1170000</v>
      </c>
      <c r="L88" s="9">
        <v>1170000</v>
      </c>
      <c r="M88" s="9">
        <v>1170000</v>
      </c>
      <c r="N88" s="49">
        <v>585000</v>
      </c>
      <c r="O88" s="49">
        <v>0</v>
      </c>
      <c r="P88" s="52">
        <v>0</v>
      </c>
      <c r="Q88" s="41">
        <f t="shared" si="2"/>
        <v>6495000</v>
      </c>
      <c r="R88" s="48"/>
      <c r="S88" s="43">
        <f t="shared" si="3"/>
        <v>541250</v>
      </c>
      <c r="T88" s="44"/>
      <c r="U88" s="45"/>
      <c r="V88" s="46"/>
    </row>
    <row r="89" spans="1:22" s="2" customFormat="1" ht="40.799999999999997" x14ac:dyDescent="0.3">
      <c r="A89" s="39">
        <v>76</v>
      </c>
      <c r="B89" s="21">
        <v>3452864</v>
      </c>
      <c r="C89" s="16" t="s">
        <v>89</v>
      </c>
      <c r="D89" s="40" t="s">
        <v>158</v>
      </c>
      <c r="E89" s="53">
        <v>0</v>
      </c>
      <c r="F89" s="47">
        <v>0</v>
      </c>
      <c r="G89" s="47">
        <v>0</v>
      </c>
      <c r="H89" s="47">
        <v>0</v>
      </c>
      <c r="I89" s="47">
        <v>0</v>
      </c>
      <c r="J89" s="47">
        <v>1200000</v>
      </c>
      <c r="K89" s="49">
        <v>80000</v>
      </c>
      <c r="L89" s="49">
        <v>0</v>
      </c>
      <c r="M89" s="49">
        <v>1200000</v>
      </c>
      <c r="N89" s="49">
        <v>1200000</v>
      </c>
      <c r="O89" s="49">
        <v>1200000</v>
      </c>
      <c r="P89" s="52">
        <v>0</v>
      </c>
      <c r="Q89" s="41">
        <f t="shared" si="2"/>
        <v>4880000</v>
      </c>
      <c r="R89" s="48"/>
      <c r="S89" s="43">
        <f t="shared" si="3"/>
        <v>406666.66666666669</v>
      </c>
      <c r="T89" s="44"/>
      <c r="U89" s="45"/>
      <c r="V89" s="46"/>
    </row>
    <row r="90" spans="1:22" ht="15.6" x14ac:dyDescent="0.4">
      <c r="A90" s="54" t="s">
        <v>164</v>
      </c>
      <c r="B90" s="55"/>
      <c r="C90" s="55"/>
      <c r="D90" s="56" t="s">
        <v>165</v>
      </c>
      <c r="E90" s="57">
        <f>SUM(E14:E89)</f>
        <v>69143333.333333343</v>
      </c>
      <c r="F90" s="57">
        <f t="shared" ref="F90:R90" si="4">SUM(F14:F89)</f>
        <v>77040000</v>
      </c>
      <c r="G90" s="57">
        <f t="shared" si="4"/>
        <v>80340000</v>
      </c>
      <c r="H90" s="57">
        <f t="shared" si="4"/>
        <v>80200000</v>
      </c>
      <c r="I90" s="57">
        <f t="shared" si="4"/>
        <v>83800000</v>
      </c>
      <c r="J90" s="57">
        <f t="shared" si="4"/>
        <v>86200000</v>
      </c>
      <c r="K90" s="57">
        <f t="shared" si="4"/>
        <v>73611666.666666672</v>
      </c>
      <c r="L90" s="57">
        <f t="shared" si="4"/>
        <v>67010000</v>
      </c>
      <c r="M90" s="57">
        <f t="shared" si="4"/>
        <v>72715000</v>
      </c>
      <c r="N90" s="57">
        <f t="shared" si="4"/>
        <v>72350000</v>
      </c>
      <c r="O90" s="57">
        <f t="shared" si="4"/>
        <v>74071666.666666672</v>
      </c>
      <c r="P90" s="57">
        <f t="shared" si="4"/>
        <v>75206667</v>
      </c>
      <c r="Q90" s="57">
        <f t="shared" si="4"/>
        <v>911688333.66666663</v>
      </c>
      <c r="R90" s="57">
        <f t="shared" si="4"/>
        <v>1350000</v>
      </c>
      <c r="S90" s="58">
        <f>SUM(S14:S89)</f>
        <v>74624027.805555567</v>
      </c>
      <c r="T90" s="59"/>
    </row>
    <row r="91" spans="1:22" ht="15.6" x14ac:dyDescent="0.4">
      <c r="A91" s="60"/>
      <c r="B91" s="60"/>
      <c r="C91" s="60"/>
      <c r="D91" s="60"/>
      <c r="E91" s="61"/>
      <c r="F91" s="62"/>
      <c r="G91" s="62"/>
      <c r="H91" s="62"/>
      <c r="I91" s="62"/>
      <c r="J91" s="62"/>
      <c r="K91" s="62"/>
      <c r="L91" s="62"/>
      <c r="M91" s="62"/>
      <c r="N91" s="62"/>
      <c r="O91" s="62"/>
      <c r="P91" s="62"/>
      <c r="Q91" s="63"/>
      <c r="R91" s="62"/>
      <c r="S91" s="62"/>
      <c r="T91" s="64"/>
    </row>
    <row r="92" spans="1:22" x14ac:dyDescent="0.3">
      <c r="A92" s="65"/>
      <c r="B92" s="65"/>
      <c r="C92" s="65"/>
      <c r="D92" s="65"/>
      <c r="E92" s="66"/>
      <c r="F92" s="67"/>
      <c r="G92" s="67"/>
      <c r="H92" s="67"/>
      <c r="I92" s="67"/>
      <c r="J92" s="67"/>
      <c r="K92" s="67"/>
      <c r="L92" s="67"/>
      <c r="M92" s="67"/>
      <c r="N92" s="67"/>
      <c r="O92" s="67"/>
      <c r="P92" s="67"/>
      <c r="Q92" s="68"/>
      <c r="R92" s="67"/>
      <c r="S92" s="67"/>
      <c r="T92" s="59"/>
    </row>
    <row r="93" spans="1:22" x14ac:dyDescent="0.3">
      <c r="B93" s="137"/>
      <c r="C93" s="137"/>
      <c r="D93" s="69"/>
      <c r="E93" s="138"/>
      <c r="F93" s="138"/>
      <c r="G93" s="138"/>
      <c r="H93" s="138"/>
      <c r="I93" s="138"/>
      <c r="J93" s="138"/>
      <c r="K93" s="138"/>
      <c r="L93" s="138"/>
      <c r="M93" s="138"/>
      <c r="N93" s="138"/>
      <c r="O93" s="138"/>
      <c r="P93" s="138"/>
      <c r="Q93" s="138"/>
      <c r="R93" s="138"/>
      <c r="S93" s="138"/>
      <c r="T93" s="138"/>
    </row>
    <row r="94" spans="1:22" x14ac:dyDescent="0.3">
      <c r="B94" s="70" t="s">
        <v>166</v>
      </c>
      <c r="C94" s="71"/>
      <c r="D94" s="72"/>
      <c r="F94" s="73"/>
      <c r="G94" s="73"/>
      <c r="H94" s="73"/>
      <c r="I94" s="73"/>
      <c r="L94" s="73"/>
      <c r="M94" s="73"/>
      <c r="N94" s="73"/>
      <c r="O94" s="73"/>
      <c r="P94" s="73"/>
      <c r="R94" s="74"/>
      <c r="S94" s="73" t="s">
        <v>167</v>
      </c>
      <c r="T94" s="73"/>
    </row>
    <row r="95" spans="1:22" x14ac:dyDescent="0.3">
      <c r="A95" s="75"/>
      <c r="B95"/>
      <c r="D95" s="72"/>
    </row>
    <row r="96" spans="1:22" x14ac:dyDescent="0.3">
      <c r="A96" s="75"/>
      <c r="B96"/>
    </row>
    <row r="97" spans="1:22" x14ac:dyDescent="0.3">
      <c r="F97" s="75"/>
      <c r="G97" s="75"/>
      <c r="H97" s="75"/>
      <c r="I97" s="75"/>
      <c r="J97" s="75"/>
      <c r="K97" s="75"/>
      <c r="L97" s="75"/>
      <c r="M97" s="75"/>
      <c r="N97" s="75"/>
      <c r="O97" s="75"/>
      <c r="P97" s="75"/>
      <c r="Q97" s="76"/>
      <c r="R97" s="75"/>
      <c r="S97" s="75"/>
    </row>
    <row r="99" spans="1:22" x14ac:dyDescent="0.3">
      <c r="B99" s="77"/>
      <c r="C99" s="78" t="s">
        <v>168</v>
      </c>
      <c r="D99" s="78"/>
      <c r="F99" s="78"/>
      <c r="G99" s="78"/>
      <c r="J99" s="78" t="s">
        <v>169</v>
      </c>
      <c r="K99" s="78"/>
      <c r="L99" s="78"/>
      <c r="M99" s="3"/>
      <c r="N99" s="3"/>
      <c r="O99" s="3"/>
      <c r="P99" s="3"/>
      <c r="R99" s="3" t="s">
        <v>170</v>
      </c>
      <c r="S99" s="3"/>
    </row>
    <row r="100" spans="1:22" s="26" customFormat="1" x14ac:dyDescent="0.3">
      <c r="B100" s="75"/>
      <c r="C100" s="139" t="s">
        <v>171</v>
      </c>
      <c r="D100" s="139"/>
      <c r="G100" s="79"/>
      <c r="J100" s="139" t="s">
        <v>172</v>
      </c>
      <c r="K100" s="139"/>
      <c r="L100" s="139"/>
      <c r="M100" s="80"/>
      <c r="N100" s="80"/>
      <c r="O100" s="80"/>
      <c r="P100" s="80"/>
      <c r="Q100" s="25"/>
      <c r="R100" s="80" t="s">
        <v>173</v>
      </c>
      <c r="S100" s="80"/>
      <c r="U100" s="81"/>
      <c r="V100" s="81"/>
    </row>
    <row r="101" spans="1:22" x14ac:dyDescent="0.3">
      <c r="C101" s="82"/>
      <c r="D101" s="1"/>
      <c r="E101" s="82"/>
      <c r="F101" s="83"/>
      <c r="G101" s="83"/>
      <c r="H101" s="83"/>
      <c r="I101" s="83"/>
      <c r="J101" s="83"/>
      <c r="K101" s="83"/>
      <c r="L101" s="83"/>
      <c r="M101" s="83"/>
      <c r="N101" s="83"/>
      <c r="O101" s="83"/>
      <c r="P101" s="83"/>
      <c r="Q101" s="84"/>
      <c r="R101" s="85"/>
      <c r="S101" s="83"/>
    </row>
    <row r="103" spans="1:22" x14ac:dyDescent="0.3">
      <c r="B103" s="24" t="s">
        <v>174</v>
      </c>
    </row>
    <row r="104" spans="1:22" s="95" customFormat="1" ht="40.799999999999997" x14ac:dyDescent="0.3">
      <c r="A104" s="86">
        <v>37</v>
      </c>
      <c r="B104" s="87">
        <v>3505663</v>
      </c>
      <c r="C104" s="88" t="s">
        <v>175</v>
      </c>
      <c r="D104" s="40" t="s">
        <v>121</v>
      </c>
      <c r="E104" s="89">
        <v>1100000</v>
      </c>
      <c r="F104" s="89">
        <v>1100000</v>
      </c>
      <c r="G104" s="89">
        <v>1100000</v>
      </c>
      <c r="H104" s="89">
        <v>1100000</v>
      </c>
      <c r="I104" s="89">
        <v>1100000</v>
      </c>
      <c r="J104" s="89">
        <v>1100000</v>
      </c>
      <c r="K104" s="89">
        <v>440000</v>
      </c>
      <c r="L104" s="89">
        <v>1100000</v>
      </c>
      <c r="M104" s="89">
        <v>1100000</v>
      </c>
      <c r="N104" s="89">
        <v>1100000</v>
      </c>
      <c r="O104" s="89">
        <v>1100000</v>
      </c>
      <c r="P104" s="89">
        <v>1100000</v>
      </c>
      <c r="Q104" s="41">
        <f>SUM(E104:P104)</f>
        <v>12540000</v>
      </c>
      <c r="R104" s="90"/>
      <c r="S104" s="91">
        <f>(Q104/12)-R104</f>
        <v>1045000</v>
      </c>
      <c r="T104" s="92"/>
      <c r="U104" s="93"/>
      <c r="V104" s="94"/>
    </row>
    <row r="105" spans="1:22" s="95" customFormat="1" ht="40.799999999999997" x14ac:dyDescent="0.3">
      <c r="A105" s="96">
        <v>74</v>
      </c>
      <c r="B105" s="97">
        <v>3560391</v>
      </c>
      <c r="C105" s="98" t="s">
        <v>176</v>
      </c>
      <c r="D105" s="99" t="s">
        <v>177</v>
      </c>
      <c r="E105" s="100">
        <v>1600000</v>
      </c>
      <c r="F105" s="100">
        <v>2000000</v>
      </c>
      <c r="G105" s="100">
        <v>2000000</v>
      </c>
      <c r="H105" s="100">
        <v>2000000</v>
      </c>
      <c r="I105" s="100">
        <v>2000000</v>
      </c>
      <c r="J105" s="100">
        <v>2000000</v>
      </c>
      <c r="K105" s="100">
        <v>1500000</v>
      </c>
      <c r="L105" s="100">
        <v>1500000</v>
      </c>
      <c r="M105" s="100">
        <v>1500000</v>
      </c>
      <c r="N105" s="100">
        <v>1500000</v>
      </c>
      <c r="O105" s="100">
        <v>1500000</v>
      </c>
      <c r="P105" s="101">
        <v>1500000</v>
      </c>
      <c r="Q105" s="102">
        <f>SUM(E105:P105)</f>
        <v>20600000</v>
      </c>
      <c r="R105" s="103">
        <v>1716667</v>
      </c>
      <c r="S105" s="104">
        <f>(Q105/12)-R105</f>
        <v>-0.33333333325572312</v>
      </c>
      <c r="T105" s="105"/>
      <c r="U105" s="93"/>
      <c r="V105" s="94"/>
    </row>
    <row r="106" spans="1:22" ht="15" customHeight="1" x14ac:dyDescent="0.3">
      <c r="A106" s="106"/>
      <c r="B106" s="140" t="s">
        <v>178</v>
      </c>
      <c r="C106" s="141"/>
      <c r="D106" s="141"/>
      <c r="E106" s="141"/>
      <c r="F106" s="142"/>
      <c r="G106" s="107"/>
      <c r="H106" s="107"/>
      <c r="I106" s="107"/>
      <c r="J106" s="107"/>
      <c r="K106" s="107"/>
      <c r="L106" s="107"/>
      <c r="M106" s="107"/>
      <c r="N106" s="107"/>
      <c r="O106" s="107"/>
      <c r="P106" s="108"/>
      <c r="Q106" s="109"/>
      <c r="R106" s="110"/>
      <c r="S106" s="107"/>
      <c r="T106" s="111"/>
      <c r="U106" s="112"/>
    </row>
    <row r="107" spans="1:22" ht="21.6" x14ac:dyDescent="0.3">
      <c r="A107" s="113">
        <v>39</v>
      </c>
      <c r="B107" s="114">
        <v>3781820</v>
      </c>
      <c r="C107" s="115" t="s">
        <v>179</v>
      </c>
      <c r="D107" s="116" t="s">
        <v>180</v>
      </c>
      <c r="E107" s="117">
        <v>900000</v>
      </c>
      <c r="F107" s="117">
        <v>1200000</v>
      </c>
      <c r="G107" s="117">
        <v>1200000</v>
      </c>
      <c r="H107" s="117">
        <v>1200000</v>
      </c>
      <c r="I107" s="117">
        <v>0</v>
      </c>
      <c r="J107" s="117">
        <v>0</v>
      </c>
      <c r="K107" s="117">
        <v>0</v>
      </c>
      <c r="L107" s="117">
        <v>0</v>
      </c>
      <c r="M107" s="117">
        <v>0</v>
      </c>
      <c r="N107" s="117">
        <v>0</v>
      </c>
      <c r="O107" s="117">
        <v>0</v>
      </c>
      <c r="P107" s="118">
        <v>0</v>
      </c>
      <c r="Q107" s="119">
        <f t="shared" ref="Q107:Q114" si="5">SUM(E107:P107)</f>
        <v>4500000</v>
      </c>
      <c r="R107" s="120"/>
      <c r="S107" s="117">
        <f t="shared" ref="S107:S114" si="6">(Q107/12)-R107</f>
        <v>375000</v>
      </c>
      <c r="T107" s="121"/>
      <c r="U107" s="122"/>
    </row>
    <row r="108" spans="1:22" s="2" customFormat="1" ht="30.6" x14ac:dyDescent="0.3">
      <c r="A108" s="39">
        <v>69</v>
      </c>
      <c r="B108" s="15">
        <v>6184717</v>
      </c>
      <c r="C108" s="16" t="s">
        <v>181</v>
      </c>
      <c r="D108" s="40" t="s">
        <v>127</v>
      </c>
      <c r="E108" s="9">
        <v>500000</v>
      </c>
      <c r="F108" s="22">
        <v>500000</v>
      </c>
      <c r="G108" s="22">
        <v>500000</v>
      </c>
      <c r="H108" s="22">
        <v>500000</v>
      </c>
      <c r="I108" s="22">
        <v>500000</v>
      </c>
      <c r="J108" s="22">
        <v>500000</v>
      </c>
      <c r="K108" s="9">
        <v>200000</v>
      </c>
      <c r="L108" s="22">
        <v>0</v>
      </c>
      <c r="M108" s="22">
        <v>0</v>
      </c>
      <c r="N108" s="9">
        <v>0</v>
      </c>
      <c r="O108" s="9">
        <v>0</v>
      </c>
      <c r="P108" s="23">
        <v>0</v>
      </c>
      <c r="Q108" s="41">
        <f t="shared" si="5"/>
        <v>3200000</v>
      </c>
      <c r="R108" s="42"/>
      <c r="S108" s="43">
        <f t="shared" si="6"/>
        <v>266666.66666666669</v>
      </c>
      <c r="T108" s="44"/>
      <c r="U108" s="45"/>
      <c r="V108" s="46"/>
    </row>
    <row r="109" spans="1:22" s="2" customFormat="1" ht="20.399999999999999" x14ac:dyDescent="0.3">
      <c r="A109" s="39">
        <v>71</v>
      </c>
      <c r="B109" s="17">
        <v>4802337</v>
      </c>
      <c r="C109" s="16" t="s">
        <v>182</v>
      </c>
      <c r="D109" s="40" t="s">
        <v>183</v>
      </c>
      <c r="E109" s="9">
        <v>900000</v>
      </c>
      <c r="F109" s="22">
        <v>900000</v>
      </c>
      <c r="G109" s="22">
        <v>900000</v>
      </c>
      <c r="H109" s="22">
        <v>900000</v>
      </c>
      <c r="I109" s="22">
        <v>900000</v>
      </c>
      <c r="J109" s="22">
        <v>900000</v>
      </c>
      <c r="K109" s="9">
        <v>360000</v>
      </c>
      <c r="L109" s="22">
        <v>0</v>
      </c>
      <c r="M109" s="22">
        <v>0</v>
      </c>
      <c r="N109" s="9">
        <v>0</v>
      </c>
      <c r="O109" s="9">
        <v>0</v>
      </c>
      <c r="P109" s="23">
        <v>0</v>
      </c>
      <c r="Q109" s="41">
        <f t="shared" si="5"/>
        <v>5760000</v>
      </c>
      <c r="R109" s="42"/>
      <c r="S109" s="43">
        <f t="shared" si="6"/>
        <v>480000</v>
      </c>
      <c r="T109" s="44"/>
      <c r="U109" s="45"/>
      <c r="V109" s="46"/>
    </row>
    <row r="110" spans="1:22" s="2" customFormat="1" ht="30.6" x14ac:dyDescent="0.3">
      <c r="A110" s="39">
        <v>73</v>
      </c>
      <c r="B110" s="17">
        <v>4024916</v>
      </c>
      <c r="C110" s="16" t="s">
        <v>184</v>
      </c>
      <c r="D110" s="40" t="s">
        <v>185</v>
      </c>
      <c r="E110" s="9">
        <v>1200000</v>
      </c>
      <c r="F110" s="22">
        <v>1200000</v>
      </c>
      <c r="G110" s="22">
        <v>1200000</v>
      </c>
      <c r="H110" s="9">
        <v>1500000</v>
      </c>
      <c r="I110" s="22">
        <v>0</v>
      </c>
      <c r="J110" s="22">
        <v>0</v>
      </c>
      <c r="K110" s="9">
        <v>0</v>
      </c>
      <c r="L110" s="22">
        <v>0</v>
      </c>
      <c r="M110" s="22">
        <v>0</v>
      </c>
      <c r="N110" s="9">
        <v>0</v>
      </c>
      <c r="O110" s="9">
        <v>0</v>
      </c>
      <c r="P110" s="23">
        <v>0</v>
      </c>
      <c r="Q110" s="41">
        <f t="shared" si="5"/>
        <v>5100000</v>
      </c>
      <c r="R110" s="42"/>
      <c r="S110" s="43">
        <f t="shared" si="6"/>
        <v>425000</v>
      </c>
      <c r="T110" s="44"/>
      <c r="U110" s="45"/>
      <c r="V110" s="46"/>
    </row>
    <row r="111" spans="1:22" s="2" customFormat="1" ht="40.799999999999997" x14ac:dyDescent="0.3">
      <c r="A111" s="39">
        <v>74</v>
      </c>
      <c r="B111" s="15">
        <v>3018267</v>
      </c>
      <c r="C111" s="16" t="s">
        <v>91</v>
      </c>
      <c r="D111" s="40" t="s">
        <v>122</v>
      </c>
      <c r="E111" s="9">
        <v>1200000</v>
      </c>
      <c r="F111" s="22">
        <v>1200000</v>
      </c>
      <c r="G111" s="22">
        <v>1200000</v>
      </c>
      <c r="H111" s="22">
        <v>1200000</v>
      </c>
      <c r="I111" s="22">
        <v>1200000</v>
      </c>
      <c r="J111" s="22">
        <v>1200000</v>
      </c>
      <c r="K111" s="9">
        <v>480000</v>
      </c>
      <c r="L111" s="22">
        <v>0</v>
      </c>
      <c r="M111" s="22">
        <v>0</v>
      </c>
      <c r="N111" s="9">
        <v>0</v>
      </c>
      <c r="O111" s="9">
        <v>0</v>
      </c>
      <c r="P111" s="23">
        <v>0</v>
      </c>
      <c r="Q111" s="41">
        <f t="shared" si="5"/>
        <v>7680000</v>
      </c>
      <c r="R111" s="42"/>
      <c r="S111" s="43">
        <f t="shared" si="6"/>
        <v>640000</v>
      </c>
      <c r="T111" s="44"/>
      <c r="U111" s="45"/>
      <c r="V111" s="46"/>
    </row>
    <row r="112" spans="1:22" s="2" customFormat="1" ht="40.799999999999997" x14ac:dyDescent="0.3">
      <c r="A112" s="39">
        <v>78</v>
      </c>
      <c r="B112" s="123">
        <v>4505930</v>
      </c>
      <c r="C112" s="124" t="s">
        <v>186</v>
      </c>
      <c r="D112" s="40" t="s">
        <v>187</v>
      </c>
      <c r="E112" s="9">
        <v>270000</v>
      </c>
      <c r="F112" s="22">
        <v>900000</v>
      </c>
      <c r="G112" s="22">
        <v>900000</v>
      </c>
      <c r="H112" s="22">
        <v>900000</v>
      </c>
      <c r="I112" s="22">
        <v>900000</v>
      </c>
      <c r="J112" s="22">
        <v>900000</v>
      </c>
      <c r="K112" s="9">
        <v>900000</v>
      </c>
      <c r="L112" s="22">
        <v>900000</v>
      </c>
      <c r="M112" s="22">
        <v>0</v>
      </c>
      <c r="N112" s="9">
        <v>0</v>
      </c>
      <c r="O112" s="9">
        <v>0</v>
      </c>
      <c r="P112" s="23">
        <v>0</v>
      </c>
      <c r="Q112" s="41">
        <f t="shared" si="5"/>
        <v>6570000</v>
      </c>
      <c r="R112" s="42"/>
      <c r="S112" s="43">
        <f t="shared" si="6"/>
        <v>547500</v>
      </c>
      <c r="T112" s="44"/>
      <c r="U112" s="45"/>
      <c r="V112" s="46"/>
    </row>
    <row r="113" spans="1:22" s="2" customFormat="1" ht="30.6" x14ac:dyDescent="0.3">
      <c r="A113" s="39">
        <v>79</v>
      </c>
      <c r="B113" s="125">
        <v>3463903</v>
      </c>
      <c r="C113" s="124" t="s">
        <v>90</v>
      </c>
      <c r="D113" s="40" t="s">
        <v>143</v>
      </c>
      <c r="E113" s="9">
        <v>0</v>
      </c>
      <c r="F113" s="22">
        <v>0</v>
      </c>
      <c r="G113" s="22">
        <v>0</v>
      </c>
      <c r="H113" s="22">
        <v>1000000</v>
      </c>
      <c r="I113" s="22">
        <v>1200000</v>
      </c>
      <c r="J113" s="22">
        <v>1200000</v>
      </c>
      <c r="K113" s="9">
        <v>480000</v>
      </c>
      <c r="L113" s="22">
        <v>0</v>
      </c>
      <c r="M113" s="22">
        <v>0</v>
      </c>
      <c r="N113" s="9">
        <v>0</v>
      </c>
      <c r="O113" s="9">
        <v>0</v>
      </c>
      <c r="P113" s="23">
        <v>0</v>
      </c>
      <c r="Q113" s="41">
        <f t="shared" si="5"/>
        <v>3880000</v>
      </c>
      <c r="R113" s="42"/>
      <c r="S113" s="43">
        <f t="shared" si="6"/>
        <v>323333.33333333331</v>
      </c>
      <c r="T113" s="44"/>
      <c r="U113" s="45"/>
      <c r="V113" s="46"/>
    </row>
    <row r="114" spans="1:22" s="2" customFormat="1" ht="40.799999999999997" x14ac:dyDescent="0.3">
      <c r="A114" s="39">
        <v>80</v>
      </c>
      <c r="B114" s="19">
        <v>3218303</v>
      </c>
      <c r="C114" s="16" t="s">
        <v>188</v>
      </c>
      <c r="D114" s="40" t="s">
        <v>129</v>
      </c>
      <c r="E114" s="9">
        <v>0</v>
      </c>
      <c r="F114" s="22">
        <v>0</v>
      </c>
      <c r="G114" s="22">
        <v>0</v>
      </c>
      <c r="H114" s="22">
        <v>1080000</v>
      </c>
      <c r="I114" s="22">
        <v>1200000</v>
      </c>
      <c r="J114" s="22">
        <v>1200000</v>
      </c>
      <c r="K114" s="9">
        <v>480000</v>
      </c>
      <c r="L114" s="22">
        <v>0</v>
      </c>
      <c r="M114" s="22">
        <v>0</v>
      </c>
      <c r="N114" s="9">
        <v>0</v>
      </c>
      <c r="O114" s="9">
        <v>0</v>
      </c>
      <c r="P114" s="23">
        <v>0</v>
      </c>
      <c r="Q114" s="41">
        <f t="shared" si="5"/>
        <v>3960000</v>
      </c>
      <c r="R114" s="42"/>
      <c r="S114" s="43">
        <f t="shared" si="6"/>
        <v>330000</v>
      </c>
      <c r="T114" s="44"/>
      <c r="U114" s="45"/>
      <c r="V114" s="46"/>
    </row>
  </sheetData>
  <conditionalFormatting sqref="B63:C63 B78:C79 B89 C105 B105:B106">
    <cfRule type="containsText" dxfId="3" priority="1" operator="containsText" text="NO COBRO">
      <formula>NOT(ISERROR(SEARCH("NO COBRO",B63)))</formula>
    </cfRule>
    <cfRule type="containsText" dxfId="2" priority="2" operator="containsText" text="COBRO">
      <formula>NOT(ISERROR(SEARCH("COBRO",B63)))</formula>
    </cfRule>
  </conditionalFormatting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5:Y78"/>
  <sheetViews>
    <sheetView topLeftCell="A64" workbookViewId="0">
      <selection activeCell="O13" sqref="O13"/>
    </sheetView>
  </sheetViews>
  <sheetFormatPr baseColWidth="10" defaultColWidth="10.6640625" defaultRowHeight="15.6" x14ac:dyDescent="0.3"/>
  <cols>
    <col min="1" max="1" width="5" customWidth="1"/>
    <col min="5" max="5" width="11.44140625" style="26"/>
    <col min="18" max="18" width="11.44140625" style="144"/>
    <col min="19" max="19" width="11.44140625" style="145"/>
  </cols>
  <sheetData>
    <row r="5" spans="1:20" ht="18" x14ac:dyDescent="0.3">
      <c r="B5" s="26" t="s">
        <v>189</v>
      </c>
      <c r="C5" s="126" t="s">
        <v>190</v>
      </c>
      <c r="D5" s="126"/>
      <c r="E5" s="126"/>
      <c r="F5" s="126"/>
      <c r="G5" s="126"/>
      <c r="H5" s="126"/>
      <c r="I5" s="126"/>
      <c r="J5" s="126"/>
      <c r="K5" s="126"/>
      <c r="L5" s="126"/>
      <c r="M5" s="126"/>
      <c r="N5" s="126"/>
      <c r="O5" s="126"/>
      <c r="P5" s="126"/>
      <c r="Q5" s="126"/>
      <c r="R5" s="126"/>
      <c r="S5" s="126"/>
    </row>
    <row r="6" spans="1:20" ht="18" x14ac:dyDescent="0.25">
      <c r="E6"/>
      <c r="Q6" s="126"/>
      <c r="R6" s="146"/>
      <c r="S6" s="147"/>
    </row>
    <row r="7" spans="1:20" ht="18" x14ac:dyDescent="0.25">
      <c r="C7" s="148" t="s">
        <v>94</v>
      </c>
      <c r="D7" s="149" t="s">
        <v>95</v>
      </c>
      <c r="E7"/>
      <c r="G7" s="150"/>
      <c r="H7" s="150"/>
      <c r="I7" s="150"/>
      <c r="J7" s="150"/>
      <c r="K7" s="150"/>
      <c r="L7" s="150"/>
      <c r="M7" s="150"/>
      <c r="N7" s="150"/>
      <c r="O7" s="150"/>
      <c r="P7" s="151">
        <v>45000</v>
      </c>
      <c r="Q7" s="126"/>
      <c r="R7" s="146"/>
      <c r="S7" s="147"/>
    </row>
    <row r="8" spans="1:20" ht="18" x14ac:dyDescent="0.25">
      <c r="C8" s="148" t="s">
        <v>96</v>
      </c>
      <c r="D8" s="149" t="s">
        <v>97</v>
      </c>
      <c r="E8"/>
      <c r="G8" s="150"/>
      <c r="H8" s="150"/>
      <c r="I8" s="150"/>
      <c r="J8" s="150"/>
      <c r="K8" s="150"/>
      <c r="L8" s="150"/>
      <c r="M8" s="150"/>
      <c r="N8" s="150"/>
      <c r="O8" s="150"/>
      <c r="P8" s="150"/>
      <c r="Q8" s="126"/>
      <c r="R8" s="146"/>
      <c r="S8" s="147"/>
    </row>
    <row r="9" spans="1:20" x14ac:dyDescent="0.3">
      <c r="C9" s="148" t="s">
        <v>98</v>
      </c>
      <c r="D9" s="149" t="s">
        <v>99</v>
      </c>
      <c r="E9"/>
      <c r="G9" s="150"/>
      <c r="H9" s="150"/>
      <c r="I9" s="150"/>
      <c r="J9" s="150"/>
      <c r="K9" s="150"/>
      <c r="L9" s="150"/>
      <c r="M9" s="150"/>
      <c r="N9" s="150"/>
      <c r="O9" s="150"/>
      <c r="P9" s="150"/>
    </row>
    <row r="10" spans="1:20" x14ac:dyDescent="0.3">
      <c r="D10" s="152"/>
      <c r="E10"/>
      <c r="F10" s="153"/>
      <c r="G10" s="150"/>
      <c r="H10" s="150"/>
      <c r="I10" s="150"/>
      <c r="J10" s="150"/>
      <c r="K10" s="150"/>
      <c r="L10" s="150"/>
      <c r="M10" s="150"/>
      <c r="N10" s="150"/>
      <c r="O10" s="150"/>
      <c r="P10" s="150"/>
    </row>
    <row r="12" spans="1:20" ht="46.8" x14ac:dyDescent="0.25">
      <c r="A12" s="154" t="s">
        <v>100</v>
      </c>
      <c r="B12" s="154" t="s">
        <v>191</v>
      </c>
      <c r="C12" s="154" t="s">
        <v>192</v>
      </c>
      <c r="D12" s="154" t="s">
        <v>193</v>
      </c>
      <c r="E12" s="154" t="s">
        <v>194</v>
      </c>
      <c r="F12" s="154" t="s">
        <v>195</v>
      </c>
      <c r="G12" s="154" t="s">
        <v>196</v>
      </c>
      <c r="H12" s="154" t="s">
        <v>197</v>
      </c>
      <c r="I12" s="154" t="s">
        <v>198</v>
      </c>
      <c r="J12" s="154" t="s">
        <v>199</v>
      </c>
      <c r="K12" s="154" t="s">
        <v>200</v>
      </c>
      <c r="L12" s="154" t="s">
        <v>201</v>
      </c>
      <c r="M12" s="154" t="s">
        <v>202</v>
      </c>
      <c r="N12" s="154" t="s">
        <v>203</v>
      </c>
      <c r="O12" s="154" t="s">
        <v>204</v>
      </c>
      <c r="P12" s="154" t="s">
        <v>205</v>
      </c>
      <c r="Q12" s="154" t="s">
        <v>105</v>
      </c>
      <c r="R12" s="155" t="s">
        <v>106</v>
      </c>
      <c r="S12" s="156" t="s">
        <v>107</v>
      </c>
      <c r="T12" s="154" t="s">
        <v>108</v>
      </c>
    </row>
    <row r="13" spans="1:20" ht="30.6" x14ac:dyDescent="0.3">
      <c r="A13" s="157">
        <v>1</v>
      </c>
      <c r="B13" s="11">
        <v>757953</v>
      </c>
      <c r="C13" s="158" t="s">
        <v>206</v>
      </c>
      <c r="D13" s="159" t="s">
        <v>207</v>
      </c>
      <c r="E13" s="160">
        <v>1125000</v>
      </c>
      <c r="F13" s="160">
        <v>1260000</v>
      </c>
      <c r="G13" s="160">
        <v>1260000</v>
      </c>
      <c r="H13" s="160">
        <v>1350000</v>
      </c>
      <c r="I13" s="160">
        <v>1305000</v>
      </c>
      <c r="J13" s="160">
        <v>1350000</v>
      </c>
      <c r="K13" s="160">
        <v>450000</v>
      </c>
      <c r="L13" s="160">
        <v>0</v>
      </c>
      <c r="M13" s="160">
        <v>0</v>
      </c>
      <c r="N13" s="160">
        <v>0</v>
      </c>
      <c r="O13" s="160">
        <v>0</v>
      </c>
      <c r="P13" s="160">
        <v>0</v>
      </c>
      <c r="Q13" s="161">
        <f>SUM(E13:P13)</f>
        <v>8100000</v>
      </c>
      <c r="R13" s="162"/>
      <c r="S13" s="163">
        <f>(Q13/12)-R13</f>
        <v>675000</v>
      </c>
      <c r="T13" s="157"/>
    </row>
    <row r="14" spans="1:20" ht="30.6" x14ac:dyDescent="0.3">
      <c r="A14" s="157">
        <v>2</v>
      </c>
      <c r="B14" s="164">
        <v>5160006</v>
      </c>
      <c r="C14" s="12" t="s">
        <v>208</v>
      </c>
      <c r="D14" s="159" t="s">
        <v>209</v>
      </c>
      <c r="E14" s="160">
        <v>585000</v>
      </c>
      <c r="F14" s="160">
        <v>1215000</v>
      </c>
      <c r="G14" s="160">
        <v>1125000</v>
      </c>
      <c r="H14" s="160">
        <v>1170000</v>
      </c>
      <c r="I14" s="160">
        <v>1215000</v>
      </c>
      <c r="J14" s="160">
        <v>1170000</v>
      </c>
      <c r="K14" s="160">
        <v>1170000</v>
      </c>
      <c r="L14" s="160">
        <v>1170000</v>
      </c>
      <c r="M14" s="160">
        <v>1215000</v>
      </c>
      <c r="N14" s="160">
        <v>1260000</v>
      </c>
      <c r="O14" s="160">
        <v>1305000</v>
      </c>
      <c r="P14" s="160">
        <f t="shared" ref="P14:P68" si="0">+$P$7*26</f>
        <v>1170000</v>
      </c>
      <c r="Q14" s="161">
        <f t="shared" ref="Q14:Q68" si="1">SUM(E14:P14)</f>
        <v>13770000</v>
      </c>
      <c r="R14" s="162"/>
      <c r="S14" s="163">
        <f t="shared" ref="S14:S68" si="2">(Q14/12)-R14</f>
        <v>1147500</v>
      </c>
      <c r="T14" s="165"/>
    </row>
    <row r="15" spans="1:20" ht="20.399999999999999" x14ac:dyDescent="0.3">
      <c r="A15" s="157">
        <v>3</v>
      </c>
      <c r="B15" s="11">
        <v>1541667</v>
      </c>
      <c r="C15" s="12" t="s">
        <v>210</v>
      </c>
      <c r="D15" s="159" t="s">
        <v>209</v>
      </c>
      <c r="E15" s="160">
        <v>1260000</v>
      </c>
      <c r="F15" s="160">
        <v>1395000</v>
      </c>
      <c r="G15" s="160">
        <v>1350000</v>
      </c>
      <c r="H15" s="160">
        <v>1260000</v>
      </c>
      <c r="I15" s="160">
        <v>1350000</v>
      </c>
      <c r="J15" s="160">
        <v>1305000</v>
      </c>
      <c r="K15" s="160">
        <v>1395000</v>
      </c>
      <c r="L15" s="160">
        <v>1395000</v>
      </c>
      <c r="M15" s="160">
        <v>1350000</v>
      </c>
      <c r="N15" s="160">
        <v>1395000</v>
      </c>
      <c r="O15" s="160">
        <v>1305000</v>
      </c>
      <c r="P15" s="160">
        <f t="shared" si="0"/>
        <v>1170000</v>
      </c>
      <c r="Q15" s="161">
        <f t="shared" si="1"/>
        <v>15930000</v>
      </c>
      <c r="R15" s="162"/>
      <c r="S15" s="163">
        <f t="shared" si="2"/>
        <v>1327500</v>
      </c>
      <c r="T15" s="157"/>
    </row>
    <row r="16" spans="1:20" ht="20.399999999999999" x14ac:dyDescent="0.3">
      <c r="A16" s="157">
        <v>4</v>
      </c>
      <c r="B16" s="11">
        <v>608751</v>
      </c>
      <c r="C16" s="12" t="s">
        <v>211</v>
      </c>
      <c r="D16" s="159" t="s">
        <v>146</v>
      </c>
      <c r="E16" s="160">
        <v>1395000</v>
      </c>
      <c r="F16" s="160">
        <v>1530000</v>
      </c>
      <c r="G16" s="160">
        <v>1755000</v>
      </c>
      <c r="H16" s="160">
        <v>1530000</v>
      </c>
      <c r="I16" s="160">
        <v>1665000</v>
      </c>
      <c r="J16" s="160">
        <v>1530000</v>
      </c>
      <c r="K16" s="160">
        <v>1620000</v>
      </c>
      <c r="L16" s="160">
        <v>1620000</v>
      </c>
      <c r="M16" s="160">
        <v>1530000</v>
      </c>
      <c r="N16" s="160">
        <v>1710000</v>
      </c>
      <c r="O16" s="160">
        <v>1530000</v>
      </c>
      <c r="P16" s="160">
        <f t="shared" si="0"/>
        <v>1170000</v>
      </c>
      <c r="Q16" s="161">
        <f t="shared" si="1"/>
        <v>18585000</v>
      </c>
      <c r="R16" s="162">
        <v>783750</v>
      </c>
      <c r="S16" s="163">
        <f t="shared" si="2"/>
        <v>765000</v>
      </c>
      <c r="T16" s="157"/>
    </row>
    <row r="17" spans="1:20" ht="30.6" x14ac:dyDescent="0.3">
      <c r="A17" s="157">
        <v>5</v>
      </c>
      <c r="B17" s="11">
        <v>897267</v>
      </c>
      <c r="C17" s="12" t="s">
        <v>212</v>
      </c>
      <c r="D17" s="159" t="s">
        <v>213</v>
      </c>
      <c r="E17" s="160">
        <v>1250000</v>
      </c>
      <c r="F17" s="160">
        <v>1250000</v>
      </c>
      <c r="G17" s="160">
        <v>1250000</v>
      </c>
      <c r="H17" s="160">
        <v>1300000</v>
      </c>
      <c r="I17" s="160">
        <v>1300000</v>
      </c>
      <c r="J17" s="160">
        <v>1300000</v>
      </c>
      <c r="K17" s="160">
        <v>1300000</v>
      </c>
      <c r="L17" s="160">
        <v>1350000</v>
      </c>
      <c r="M17" s="160">
        <v>1300000</v>
      </c>
      <c r="N17" s="160">
        <v>1350000</v>
      </c>
      <c r="O17" s="160">
        <v>1300000</v>
      </c>
      <c r="P17" s="160">
        <f>50000*26</f>
        <v>1300000</v>
      </c>
      <c r="Q17" s="161">
        <f t="shared" si="1"/>
        <v>15550000</v>
      </c>
      <c r="R17" s="162"/>
      <c r="S17" s="163">
        <f t="shared" si="2"/>
        <v>1295833.3333333333</v>
      </c>
      <c r="T17" s="165"/>
    </row>
    <row r="18" spans="1:20" ht="30.6" x14ac:dyDescent="0.3">
      <c r="A18" s="157">
        <v>6</v>
      </c>
      <c r="B18" s="166">
        <v>1310757</v>
      </c>
      <c r="C18" s="12" t="s">
        <v>214</v>
      </c>
      <c r="D18" s="159" t="s">
        <v>215</v>
      </c>
      <c r="E18" s="160">
        <v>1395000</v>
      </c>
      <c r="F18" s="160">
        <v>1125000</v>
      </c>
      <c r="G18" s="160">
        <v>1260000</v>
      </c>
      <c r="H18" s="160">
        <v>1305000</v>
      </c>
      <c r="I18" s="160">
        <v>1305000</v>
      </c>
      <c r="J18" s="160">
        <v>1305000</v>
      </c>
      <c r="K18" s="160">
        <v>1305000</v>
      </c>
      <c r="L18" s="160">
        <v>1350000</v>
      </c>
      <c r="M18" s="160">
        <v>1350000</v>
      </c>
      <c r="N18" s="160">
        <v>1260000</v>
      </c>
      <c r="O18" s="160">
        <v>1305000</v>
      </c>
      <c r="P18" s="160">
        <f t="shared" si="0"/>
        <v>1170000</v>
      </c>
      <c r="Q18" s="161">
        <f t="shared" si="1"/>
        <v>15435000</v>
      </c>
      <c r="R18" s="162"/>
      <c r="S18" s="163">
        <f t="shared" si="2"/>
        <v>1286250</v>
      </c>
      <c r="T18" s="165"/>
    </row>
    <row r="19" spans="1:20" ht="30.6" x14ac:dyDescent="0.3">
      <c r="A19" s="157">
        <v>7</v>
      </c>
      <c r="B19" s="167">
        <v>1544009</v>
      </c>
      <c r="C19" s="12" t="s">
        <v>216</v>
      </c>
      <c r="D19" s="159" t="s">
        <v>217</v>
      </c>
      <c r="E19" s="160">
        <v>1350000</v>
      </c>
      <c r="F19" s="160">
        <v>1170000</v>
      </c>
      <c r="G19" s="160">
        <v>1215000</v>
      </c>
      <c r="H19" s="160">
        <v>1125000</v>
      </c>
      <c r="I19" s="160">
        <v>1170000</v>
      </c>
      <c r="J19" s="160">
        <v>1080000</v>
      </c>
      <c r="K19" s="160">
        <v>1260000</v>
      </c>
      <c r="L19" s="160">
        <v>1215000</v>
      </c>
      <c r="M19" s="160">
        <v>1215000</v>
      </c>
      <c r="N19" s="160">
        <v>1350000</v>
      </c>
      <c r="O19" s="160">
        <v>1170000</v>
      </c>
      <c r="P19" s="160">
        <f t="shared" si="0"/>
        <v>1170000</v>
      </c>
      <c r="Q19" s="161">
        <f t="shared" si="1"/>
        <v>14490000</v>
      </c>
      <c r="R19" s="162"/>
      <c r="S19" s="163">
        <f t="shared" si="2"/>
        <v>1207500</v>
      </c>
      <c r="T19" s="165"/>
    </row>
    <row r="20" spans="1:20" ht="20.399999999999999" x14ac:dyDescent="0.3">
      <c r="A20" s="157">
        <v>8</v>
      </c>
      <c r="B20" s="11">
        <v>2847974</v>
      </c>
      <c r="C20" s="12" t="s">
        <v>218</v>
      </c>
      <c r="D20" s="159" t="s">
        <v>219</v>
      </c>
      <c r="E20" s="160">
        <v>1215000</v>
      </c>
      <c r="F20" s="160">
        <v>1125000</v>
      </c>
      <c r="G20" s="160">
        <v>1170000</v>
      </c>
      <c r="H20" s="160">
        <v>1170000</v>
      </c>
      <c r="I20" s="160">
        <v>1125000</v>
      </c>
      <c r="J20" s="160">
        <v>1215000</v>
      </c>
      <c r="K20" s="160">
        <v>1170000</v>
      </c>
      <c r="L20" s="160">
        <v>1125000</v>
      </c>
      <c r="M20" s="160">
        <v>1125000</v>
      </c>
      <c r="N20" s="160">
        <v>1080000</v>
      </c>
      <c r="O20" s="160">
        <v>1170000</v>
      </c>
      <c r="P20" s="160">
        <f t="shared" si="0"/>
        <v>1170000</v>
      </c>
      <c r="Q20" s="161">
        <f t="shared" si="1"/>
        <v>13860000</v>
      </c>
      <c r="R20" s="162"/>
      <c r="S20" s="163">
        <f t="shared" si="2"/>
        <v>1155000</v>
      </c>
      <c r="T20" s="165"/>
    </row>
    <row r="21" spans="1:20" ht="40.799999999999997" x14ac:dyDescent="0.3">
      <c r="A21" s="157">
        <v>9</v>
      </c>
      <c r="B21" s="164">
        <v>1132880</v>
      </c>
      <c r="C21" s="12" t="s">
        <v>220</v>
      </c>
      <c r="D21" s="159" t="s">
        <v>209</v>
      </c>
      <c r="E21" s="160">
        <v>0</v>
      </c>
      <c r="F21" s="160">
        <v>0</v>
      </c>
      <c r="G21" s="160">
        <v>0</v>
      </c>
      <c r="H21" s="160">
        <v>1305000</v>
      </c>
      <c r="I21" s="160">
        <v>1395000</v>
      </c>
      <c r="J21" s="160">
        <v>1350000</v>
      </c>
      <c r="K21" s="160">
        <v>1395000</v>
      </c>
      <c r="L21" s="160">
        <v>1395000</v>
      </c>
      <c r="M21" s="160">
        <v>1350000</v>
      </c>
      <c r="N21" s="160">
        <v>1395000</v>
      </c>
      <c r="O21" s="160">
        <v>1350000</v>
      </c>
      <c r="P21" s="160">
        <f t="shared" si="0"/>
        <v>1170000</v>
      </c>
      <c r="Q21" s="161">
        <f t="shared" si="1"/>
        <v>12105000</v>
      </c>
      <c r="R21" s="162"/>
      <c r="S21" s="163">
        <f t="shared" si="2"/>
        <v>1008750</v>
      </c>
      <c r="T21" s="165"/>
    </row>
    <row r="22" spans="1:20" ht="40.799999999999997" x14ac:dyDescent="0.3">
      <c r="A22" s="157">
        <v>10</v>
      </c>
      <c r="B22" s="11">
        <v>2576068</v>
      </c>
      <c r="C22" s="12" t="s">
        <v>221</v>
      </c>
      <c r="D22" s="159" t="s">
        <v>209</v>
      </c>
      <c r="E22" s="160">
        <v>1125000</v>
      </c>
      <c r="F22" s="160">
        <v>1305000</v>
      </c>
      <c r="G22" s="160">
        <v>1305000</v>
      </c>
      <c r="H22" s="160">
        <v>1620000</v>
      </c>
      <c r="I22" s="160">
        <v>1755000</v>
      </c>
      <c r="J22" s="160">
        <v>1440000</v>
      </c>
      <c r="K22" s="160">
        <v>1215000</v>
      </c>
      <c r="L22" s="160">
        <v>1170000</v>
      </c>
      <c r="M22" s="160">
        <v>1170000</v>
      </c>
      <c r="N22" s="160">
        <v>1350000</v>
      </c>
      <c r="O22" s="160">
        <v>1170000</v>
      </c>
      <c r="P22" s="160">
        <f t="shared" si="0"/>
        <v>1170000</v>
      </c>
      <c r="Q22" s="161">
        <f t="shared" si="1"/>
        <v>15795000</v>
      </c>
      <c r="R22" s="162"/>
      <c r="S22" s="163">
        <f t="shared" si="2"/>
        <v>1316250</v>
      </c>
      <c r="T22" s="165"/>
    </row>
    <row r="23" spans="1:20" ht="40.799999999999997" x14ac:dyDescent="0.3">
      <c r="A23" s="157">
        <v>11</v>
      </c>
      <c r="B23" s="13">
        <v>4681463</v>
      </c>
      <c r="C23" s="12" t="s">
        <v>222</v>
      </c>
      <c r="D23" s="159" t="s">
        <v>209</v>
      </c>
      <c r="E23" s="160">
        <v>945000</v>
      </c>
      <c r="F23" s="160">
        <v>1305000</v>
      </c>
      <c r="G23" s="160">
        <v>1440000</v>
      </c>
      <c r="H23" s="160">
        <v>1260000</v>
      </c>
      <c r="I23" s="160">
        <v>1305000</v>
      </c>
      <c r="J23" s="160">
        <v>1215000</v>
      </c>
      <c r="K23" s="160">
        <v>1260000</v>
      </c>
      <c r="L23" s="160">
        <v>1170000</v>
      </c>
      <c r="M23" s="160">
        <v>1215000</v>
      </c>
      <c r="N23" s="160">
        <v>1125000</v>
      </c>
      <c r="O23" s="160">
        <v>1170000</v>
      </c>
      <c r="P23" s="160">
        <f t="shared" si="0"/>
        <v>1170000</v>
      </c>
      <c r="Q23" s="161">
        <f t="shared" si="1"/>
        <v>14580000</v>
      </c>
      <c r="R23" s="162"/>
      <c r="S23" s="163">
        <f t="shared" si="2"/>
        <v>1215000</v>
      </c>
      <c r="T23" s="165"/>
    </row>
    <row r="24" spans="1:20" ht="20.399999999999999" x14ac:dyDescent="0.3">
      <c r="A24" s="157">
        <v>12</v>
      </c>
      <c r="B24" s="13">
        <v>5710012</v>
      </c>
      <c r="C24" s="12" t="s">
        <v>223</v>
      </c>
      <c r="D24" s="159" t="s">
        <v>209</v>
      </c>
      <c r="E24" s="160">
        <v>540000</v>
      </c>
      <c r="F24" s="160">
        <v>1260000</v>
      </c>
      <c r="G24" s="160">
        <v>1215000</v>
      </c>
      <c r="H24" s="160">
        <v>1350000</v>
      </c>
      <c r="I24" s="160">
        <v>1350000</v>
      </c>
      <c r="J24" s="160">
        <v>1305000</v>
      </c>
      <c r="K24" s="160">
        <v>1395000</v>
      </c>
      <c r="L24" s="160">
        <v>1395000</v>
      </c>
      <c r="M24" s="160">
        <v>1350000</v>
      </c>
      <c r="N24" s="160">
        <v>1395000</v>
      </c>
      <c r="O24" s="160">
        <v>1350000</v>
      </c>
      <c r="P24" s="160">
        <f t="shared" si="0"/>
        <v>1170000</v>
      </c>
      <c r="Q24" s="161">
        <f t="shared" si="1"/>
        <v>15075000</v>
      </c>
      <c r="R24" s="162"/>
      <c r="S24" s="163">
        <f t="shared" si="2"/>
        <v>1256250</v>
      </c>
      <c r="T24" s="165"/>
    </row>
    <row r="25" spans="1:20" ht="20.399999999999999" x14ac:dyDescent="0.3">
      <c r="A25" s="157">
        <v>13</v>
      </c>
      <c r="B25" s="11">
        <v>1290552</v>
      </c>
      <c r="C25" s="12" t="s">
        <v>224</v>
      </c>
      <c r="D25" s="159" t="s">
        <v>215</v>
      </c>
      <c r="E25" s="160">
        <v>1395000</v>
      </c>
      <c r="F25" s="160">
        <v>1125000</v>
      </c>
      <c r="G25" s="160">
        <v>1125000</v>
      </c>
      <c r="H25" s="160">
        <v>1215000</v>
      </c>
      <c r="I25" s="160">
        <v>1260000</v>
      </c>
      <c r="J25" s="160">
        <v>1170000</v>
      </c>
      <c r="K25" s="160">
        <v>1215000</v>
      </c>
      <c r="L25" s="160">
        <v>1215000</v>
      </c>
      <c r="M25" s="160">
        <v>1260000</v>
      </c>
      <c r="N25" s="160">
        <v>1170000</v>
      </c>
      <c r="O25" s="160">
        <v>1215000</v>
      </c>
      <c r="P25" s="160">
        <f t="shared" si="0"/>
        <v>1170000</v>
      </c>
      <c r="Q25" s="161">
        <f t="shared" si="1"/>
        <v>14535000</v>
      </c>
      <c r="R25" s="162"/>
      <c r="S25" s="163">
        <f t="shared" si="2"/>
        <v>1211250</v>
      </c>
      <c r="T25" s="165"/>
    </row>
    <row r="26" spans="1:20" ht="40.799999999999997" x14ac:dyDescent="0.3">
      <c r="A26" s="157">
        <v>14</v>
      </c>
      <c r="B26" s="164">
        <v>5334502</v>
      </c>
      <c r="C26" s="12" t="s">
        <v>225</v>
      </c>
      <c r="D26" s="159" t="s">
        <v>209</v>
      </c>
      <c r="E26" s="160"/>
      <c r="F26" s="160">
        <v>0</v>
      </c>
      <c r="G26" s="160">
        <v>0</v>
      </c>
      <c r="H26" s="160">
        <v>0</v>
      </c>
      <c r="I26" s="160">
        <v>0</v>
      </c>
      <c r="J26" s="160">
        <v>0</v>
      </c>
      <c r="K26" s="160">
        <v>0</v>
      </c>
      <c r="L26" s="160">
        <v>0</v>
      </c>
      <c r="M26" s="160">
        <v>765000</v>
      </c>
      <c r="N26" s="160">
        <v>1125000</v>
      </c>
      <c r="O26" s="160">
        <v>1035000</v>
      </c>
      <c r="P26" s="160">
        <f t="shared" si="0"/>
        <v>1170000</v>
      </c>
      <c r="Q26" s="161">
        <f t="shared" si="1"/>
        <v>4095000</v>
      </c>
      <c r="R26" s="162"/>
      <c r="S26" s="163">
        <f t="shared" si="2"/>
        <v>341250</v>
      </c>
      <c r="T26" s="165"/>
    </row>
    <row r="27" spans="1:20" ht="40.799999999999997" x14ac:dyDescent="0.3">
      <c r="A27" s="157">
        <v>15</v>
      </c>
      <c r="B27" s="11">
        <v>5904672</v>
      </c>
      <c r="C27" s="158" t="s">
        <v>226</v>
      </c>
      <c r="D27" s="159" t="s">
        <v>227</v>
      </c>
      <c r="E27" s="160">
        <v>1215000</v>
      </c>
      <c r="F27" s="160">
        <v>1035000</v>
      </c>
      <c r="G27" s="160">
        <v>990000</v>
      </c>
      <c r="H27" s="160">
        <v>1170000</v>
      </c>
      <c r="I27" s="160">
        <v>1125000</v>
      </c>
      <c r="J27" s="160">
        <v>1080000</v>
      </c>
      <c r="K27" s="160">
        <v>450000</v>
      </c>
      <c r="L27" s="160">
        <v>0</v>
      </c>
      <c r="M27" s="160">
        <v>0</v>
      </c>
      <c r="N27" s="160">
        <v>0</v>
      </c>
      <c r="O27" s="160">
        <v>0</v>
      </c>
      <c r="P27" s="160">
        <v>0</v>
      </c>
      <c r="Q27" s="161">
        <f t="shared" si="1"/>
        <v>7065000</v>
      </c>
      <c r="R27" s="162">
        <v>551250</v>
      </c>
      <c r="S27" s="163">
        <f t="shared" si="2"/>
        <v>37500</v>
      </c>
      <c r="T27" s="165"/>
    </row>
    <row r="28" spans="1:20" ht="20.399999999999999" x14ac:dyDescent="0.3">
      <c r="A28" s="157">
        <v>16</v>
      </c>
      <c r="B28" s="11">
        <v>660545</v>
      </c>
      <c r="C28" s="12" t="s">
        <v>228</v>
      </c>
      <c r="D28" s="159" t="s">
        <v>209</v>
      </c>
      <c r="E28" s="160">
        <v>0</v>
      </c>
      <c r="F28" s="160">
        <v>0</v>
      </c>
      <c r="G28" s="160">
        <v>765000</v>
      </c>
      <c r="H28" s="160">
        <v>1170000</v>
      </c>
      <c r="I28" s="160">
        <v>1215000</v>
      </c>
      <c r="J28" s="160">
        <v>1215000</v>
      </c>
      <c r="K28" s="160">
        <v>450000</v>
      </c>
      <c r="L28" s="160">
        <v>0</v>
      </c>
      <c r="M28" s="160">
        <v>1125000</v>
      </c>
      <c r="N28" s="160">
        <v>1305000</v>
      </c>
      <c r="O28" s="160">
        <v>1260000</v>
      </c>
      <c r="P28" s="160">
        <f t="shared" si="0"/>
        <v>1170000</v>
      </c>
      <c r="Q28" s="161">
        <f t="shared" si="1"/>
        <v>9675000</v>
      </c>
      <c r="R28" s="162"/>
      <c r="S28" s="163">
        <f t="shared" si="2"/>
        <v>806250</v>
      </c>
      <c r="T28" s="165"/>
    </row>
    <row r="29" spans="1:20" ht="40.799999999999997" x14ac:dyDescent="0.3">
      <c r="A29" s="157">
        <v>17</v>
      </c>
      <c r="B29" s="13">
        <v>6817654</v>
      </c>
      <c r="C29" s="12" t="s">
        <v>229</v>
      </c>
      <c r="D29" s="159" t="s">
        <v>230</v>
      </c>
      <c r="E29" s="160">
        <v>990000</v>
      </c>
      <c r="F29" s="160">
        <v>1125000</v>
      </c>
      <c r="G29" s="160">
        <v>1080000</v>
      </c>
      <c r="H29" s="160">
        <v>1125000</v>
      </c>
      <c r="I29" s="160">
        <v>1170000</v>
      </c>
      <c r="J29" s="160">
        <v>1215000</v>
      </c>
      <c r="K29" s="160">
        <v>1350000</v>
      </c>
      <c r="L29" s="160">
        <v>1125000</v>
      </c>
      <c r="M29" s="160">
        <v>1170000</v>
      </c>
      <c r="N29" s="160">
        <v>1395000</v>
      </c>
      <c r="O29" s="160">
        <v>1215000</v>
      </c>
      <c r="P29" s="160">
        <f t="shared" si="0"/>
        <v>1170000</v>
      </c>
      <c r="Q29" s="161">
        <f t="shared" si="1"/>
        <v>14130000</v>
      </c>
      <c r="R29" s="162"/>
      <c r="S29" s="163">
        <f t="shared" si="2"/>
        <v>1177500</v>
      </c>
      <c r="T29" s="165"/>
    </row>
    <row r="30" spans="1:20" ht="20.399999999999999" x14ac:dyDescent="0.3">
      <c r="A30" s="157">
        <v>18</v>
      </c>
      <c r="B30" s="11">
        <v>1762886</v>
      </c>
      <c r="C30" s="12" t="s">
        <v>231</v>
      </c>
      <c r="D30" s="159" t="s">
        <v>209</v>
      </c>
      <c r="E30" s="160">
        <v>1215000</v>
      </c>
      <c r="F30" s="160">
        <v>1215000</v>
      </c>
      <c r="G30" s="160">
        <v>1260000</v>
      </c>
      <c r="H30" s="160">
        <v>1260000</v>
      </c>
      <c r="I30" s="160">
        <v>1170000</v>
      </c>
      <c r="J30" s="160">
        <v>1215000</v>
      </c>
      <c r="K30" s="160">
        <v>1260000</v>
      </c>
      <c r="L30" s="160">
        <v>1305000</v>
      </c>
      <c r="M30" s="160">
        <v>1305000</v>
      </c>
      <c r="N30" s="160">
        <v>1395000</v>
      </c>
      <c r="O30" s="160">
        <v>1350000</v>
      </c>
      <c r="P30" s="160">
        <f t="shared" si="0"/>
        <v>1170000</v>
      </c>
      <c r="Q30" s="161">
        <f t="shared" si="1"/>
        <v>15120000</v>
      </c>
      <c r="R30" s="162"/>
      <c r="S30" s="163">
        <f t="shared" si="2"/>
        <v>1260000</v>
      </c>
      <c r="T30" s="165"/>
    </row>
    <row r="31" spans="1:20" ht="30.6" x14ac:dyDescent="0.3">
      <c r="A31" s="157">
        <v>19</v>
      </c>
      <c r="B31" s="11">
        <v>2069204</v>
      </c>
      <c r="C31" s="12" t="s">
        <v>232</v>
      </c>
      <c r="D31" s="159" t="s">
        <v>219</v>
      </c>
      <c r="E31" s="160">
        <v>1215000</v>
      </c>
      <c r="F31" s="160">
        <v>1125000</v>
      </c>
      <c r="G31" s="160">
        <v>1170000</v>
      </c>
      <c r="H31" s="160">
        <v>1170000</v>
      </c>
      <c r="I31" s="160">
        <v>1170000</v>
      </c>
      <c r="J31" s="160">
        <v>1170000</v>
      </c>
      <c r="K31" s="160">
        <v>1125000</v>
      </c>
      <c r="L31" s="160">
        <v>1215000</v>
      </c>
      <c r="M31" s="160">
        <v>1170000</v>
      </c>
      <c r="N31" s="160">
        <v>1080000</v>
      </c>
      <c r="O31" s="160">
        <v>1170000</v>
      </c>
      <c r="P31" s="160">
        <f t="shared" si="0"/>
        <v>1170000</v>
      </c>
      <c r="Q31" s="161">
        <f t="shared" si="1"/>
        <v>13950000</v>
      </c>
      <c r="R31" s="162"/>
      <c r="S31" s="163">
        <f t="shared" si="2"/>
        <v>1162500</v>
      </c>
      <c r="T31" s="165"/>
    </row>
    <row r="32" spans="1:20" ht="30.6" x14ac:dyDescent="0.3">
      <c r="A32" s="157">
        <v>20</v>
      </c>
      <c r="B32" s="168">
        <v>929342</v>
      </c>
      <c r="C32" s="12" t="s">
        <v>233</v>
      </c>
      <c r="D32" s="159" t="s">
        <v>209</v>
      </c>
      <c r="E32" s="160">
        <v>1305000</v>
      </c>
      <c r="F32" s="160">
        <v>1305000</v>
      </c>
      <c r="G32" s="160">
        <v>1350000</v>
      </c>
      <c r="H32" s="160">
        <v>1305000</v>
      </c>
      <c r="I32" s="160">
        <v>1395000</v>
      </c>
      <c r="J32" s="160">
        <v>1350000</v>
      </c>
      <c r="K32" s="160">
        <v>1395000</v>
      </c>
      <c r="L32" s="160">
        <v>1395000</v>
      </c>
      <c r="M32" s="160">
        <v>1350000</v>
      </c>
      <c r="N32" s="160">
        <v>1395000</v>
      </c>
      <c r="O32" s="160">
        <v>1350000</v>
      </c>
      <c r="P32" s="160">
        <f t="shared" si="0"/>
        <v>1170000</v>
      </c>
      <c r="Q32" s="161">
        <f t="shared" si="1"/>
        <v>16065000</v>
      </c>
      <c r="R32" s="162"/>
      <c r="S32" s="163">
        <f t="shared" si="2"/>
        <v>1338750</v>
      </c>
      <c r="T32" s="165"/>
    </row>
    <row r="33" spans="1:20" ht="20.399999999999999" x14ac:dyDescent="0.3">
      <c r="A33" s="157">
        <v>21</v>
      </c>
      <c r="B33" s="11">
        <v>1352968</v>
      </c>
      <c r="C33" s="12" t="s">
        <v>234</v>
      </c>
      <c r="D33" s="159" t="s">
        <v>146</v>
      </c>
      <c r="E33" s="160">
        <v>1395000</v>
      </c>
      <c r="F33" s="160">
        <v>1305000</v>
      </c>
      <c r="G33" s="160">
        <v>1350000</v>
      </c>
      <c r="H33" s="160">
        <v>1485000</v>
      </c>
      <c r="I33" s="160">
        <v>1485000</v>
      </c>
      <c r="J33" s="160">
        <v>1350000</v>
      </c>
      <c r="K33" s="160">
        <v>1395000</v>
      </c>
      <c r="L33" s="160">
        <v>1395000</v>
      </c>
      <c r="M33" s="160">
        <v>1350000</v>
      </c>
      <c r="N33" s="160">
        <v>1395000</v>
      </c>
      <c r="O33" s="160">
        <v>1350000</v>
      </c>
      <c r="P33" s="160">
        <f t="shared" si="0"/>
        <v>1170000</v>
      </c>
      <c r="Q33" s="161">
        <f t="shared" si="1"/>
        <v>16425000</v>
      </c>
      <c r="R33" s="162"/>
      <c r="S33" s="163">
        <f t="shared" si="2"/>
        <v>1368750</v>
      </c>
      <c r="T33" s="165"/>
    </row>
    <row r="34" spans="1:20" ht="20.399999999999999" x14ac:dyDescent="0.3">
      <c r="A34" s="157">
        <v>22</v>
      </c>
      <c r="B34" s="11">
        <v>2530882</v>
      </c>
      <c r="C34" s="12" t="s">
        <v>235</v>
      </c>
      <c r="D34" s="159" t="s">
        <v>136</v>
      </c>
      <c r="E34" s="160">
        <v>1125000</v>
      </c>
      <c r="F34" s="160">
        <v>1125000</v>
      </c>
      <c r="G34" s="160">
        <v>1035000</v>
      </c>
      <c r="H34" s="160">
        <v>1035000</v>
      </c>
      <c r="I34" s="160">
        <v>900000</v>
      </c>
      <c r="J34" s="160">
        <v>1080000</v>
      </c>
      <c r="K34" s="160">
        <v>450000</v>
      </c>
      <c r="L34" s="160">
        <v>0</v>
      </c>
      <c r="M34" s="160">
        <v>495000</v>
      </c>
      <c r="N34" s="160">
        <v>1080000</v>
      </c>
      <c r="O34" s="160">
        <f>1125000+250000</f>
        <v>1375000</v>
      </c>
      <c r="P34" s="160">
        <f t="shared" si="0"/>
        <v>1170000</v>
      </c>
      <c r="Q34" s="161">
        <f t="shared" si="1"/>
        <v>10870000</v>
      </c>
      <c r="R34" s="162"/>
      <c r="S34" s="163">
        <f t="shared" si="2"/>
        <v>905833.33333333337</v>
      </c>
      <c r="T34" s="165"/>
    </row>
    <row r="35" spans="1:20" ht="30.6" x14ac:dyDescent="0.3">
      <c r="A35" s="157">
        <v>23</v>
      </c>
      <c r="B35" s="164">
        <v>1119715</v>
      </c>
      <c r="C35" s="12" t="s">
        <v>236</v>
      </c>
      <c r="D35" s="159" t="s">
        <v>209</v>
      </c>
      <c r="E35" s="160">
        <v>0</v>
      </c>
      <c r="F35" s="160">
        <v>0</v>
      </c>
      <c r="G35" s="160">
        <v>0</v>
      </c>
      <c r="H35" s="160">
        <v>1305000</v>
      </c>
      <c r="I35" s="160">
        <v>1170000</v>
      </c>
      <c r="J35" s="160">
        <v>1170000</v>
      </c>
      <c r="K35" s="160">
        <v>1170000</v>
      </c>
      <c r="L35" s="160">
        <v>1215000</v>
      </c>
      <c r="M35" s="160">
        <v>1170000</v>
      </c>
      <c r="N35" s="160">
        <v>1215000</v>
      </c>
      <c r="O35" s="160">
        <v>1350000</v>
      </c>
      <c r="P35" s="160">
        <f t="shared" si="0"/>
        <v>1170000</v>
      </c>
      <c r="Q35" s="161">
        <f t="shared" si="1"/>
        <v>10935000</v>
      </c>
      <c r="R35" s="162"/>
      <c r="S35" s="163">
        <f t="shared" si="2"/>
        <v>911250</v>
      </c>
      <c r="T35" s="165"/>
    </row>
    <row r="36" spans="1:20" ht="40.799999999999997" x14ac:dyDescent="0.3">
      <c r="A36" s="157">
        <v>24</v>
      </c>
      <c r="B36" s="11">
        <v>3691030</v>
      </c>
      <c r="C36" s="12" t="s">
        <v>237</v>
      </c>
      <c r="D36" s="159" t="s">
        <v>209</v>
      </c>
      <c r="E36" s="160">
        <v>1260000</v>
      </c>
      <c r="F36" s="160">
        <v>1170000</v>
      </c>
      <c r="G36" s="160">
        <v>1305000</v>
      </c>
      <c r="H36" s="160">
        <v>1305000</v>
      </c>
      <c r="I36" s="160">
        <v>1260000</v>
      </c>
      <c r="J36" s="160">
        <v>1215000</v>
      </c>
      <c r="K36" s="160">
        <v>1260000</v>
      </c>
      <c r="L36" s="160">
        <v>1305000</v>
      </c>
      <c r="M36" s="160">
        <v>1260000</v>
      </c>
      <c r="N36" s="160">
        <v>1350000</v>
      </c>
      <c r="O36" s="160">
        <v>1170000</v>
      </c>
      <c r="P36" s="160">
        <f t="shared" si="0"/>
        <v>1170000</v>
      </c>
      <c r="Q36" s="161">
        <f t="shared" si="1"/>
        <v>15030000</v>
      </c>
      <c r="R36" s="162"/>
      <c r="S36" s="163">
        <f t="shared" si="2"/>
        <v>1252500</v>
      </c>
      <c r="T36" s="165"/>
    </row>
    <row r="37" spans="1:20" ht="20.399999999999999" x14ac:dyDescent="0.3">
      <c r="A37" s="157">
        <v>25</v>
      </c>
      <c r="B37" s="169">
        <v>541162</v>
      </c>
      <c r="C37" s="12" t="s">
        <v>238</v>
      </c>
      <c r="D37" s="159" t="s">
        <v>209</v>
      </c>
      <c r="E37" s="160">
        <v>1260000</v>
      </c>
      <c r="F37" s="160">
        <v>1305000</v>
      </c>
      <c r="G37" s="160">
        <v>1350000</v>
      </c>
      <c r="H37" s="160">
        <v>1350000</v>
      </c>
      <c r="I37" s="160">
        <v>1350000</v>
      </c>
      <c r="J37" s="160">
        <v>1350000</v>
      </c>
      <c r="K37" s="160">
        <v>1395000</v>
      </c>
      <c r="L37" s="160">
        <v>1395000</v>
      </c>
      <c r="M37" s="160">
        <v>1350000</v>
      </c>
      <c r="N37" s="160">
        <v>1395000</v>
      </c>
      <c r="O37" s="160">
        <v>1350000</v>
      </c>
      <c r="P37" s="160">
        <f t="shared" si="0"/>
        <v>1170000</v>
      </c>
      <c r="Q37" s="161">
        <f t="shared" si="1"/>
        <v>16020000</v>
      </c>
      <c r="R37" s="162"/>
      <c r="S37" s="163">
        <f t="shared" si="2"/>
        <v>1335000</v>
      </c>
      <c r="T37" s="165"/>
    </row>
    <row r="38" spans="1:20" ht="30.6" x14ac:dyDescent="0.3">
      <c r="A38" s="157">
        <v>26</v>
      </c>
      <c r="B38" s="13">
        <v>4351661</v>
      </c>
      <c r="C38" s="12" t="s">
        <v>239</v>
      </c>
      <c r="D38" s="159" t="s">
        <v>240</v>
      </c>
      <c r="E38" s="160">
        <v>1250000</v>
      </c>
      <c r="F38" s="160">
        <v>1150000</v>
      </c>
      <c r="G38" s="160">
        <v>1150000</v>
      </c>
      <c r="H38" s="160">
        <v>1300000</v>
      </c>
      <c r="I38" s="160">
        <v>1450000</v>
      </c>
      <c r="J38" s="160">
        <v>1200000</v>
      </c>
      <c r="K38" s="160">
        <v>1100000</v>
      </c>
      <c r="L38" s="160">
        <v>1150000</v>
      </c>
      <c r="M38" s="160">
        <v>1150000</v>
      </c>
      <c r="N38" s="160">
        <v>1200000</v>
      </c>
      <c r="O38" s="160">
        <v>1250000</v>
      </c>
      <c r="P38" s="170">
        <f>50000*26</f>
        <v>1300000</v>
      </c>
      <c r="Q38" s="161">
        <f t="shared" si="1"/>
        <v>14650000</v>
      </c>
      <c r="R38" s="162"/>
      <c r="S38" s="163">
        <f t="shared" si="2"/>
        <v>1220833.3333333333</v>
      </c>
      <c r="T38" s="165"/>
    </row>
    <row r="39" spans="1:20" ht="40.799999999999997" x14ac:dyDescent="0.3">
      <c r="A39" s="157">
        <v>27</v>
      </c>
      <c r="B39" s="11">
        <v>5709961</v>
      </c>
      <c r="C39" s="12" t="s">
        <v>241</v>
      </c>
      <c r="D39" s="159" t="s">
        <v>217</v>
      </c>
      <c r="E39" s="160">
        <v>1260000</v>
      </c>
      <c r="F39" s="160">
        <v>1305000</v>
      </c>
      <c r="G39" s="160">
        <v>1260000</v>
      </c>
      <c r="H39" s="160">
        <v>1305000</v>
      </c>
      <c r="I39" s="160">
        <v>1350000</v>
      </c>
      <c r="J39" s="160">
        <v>1350000</v>
      </c>
      <c r="K39" s="160">
        <v>450000</v>
      </c>
      <c r="L39" s="160">
        <v>0</v>
      </c>
      <c r="M39" s="160">
        <v>1215000</v>
      </c>
      <c r="N39" s="160">
        <v>1350000</v>
      </c>
      <c r="O39" s="160">
        <v>1170000</v>
      </c>
      <c r="P39" s="160">
        <f t="shared" si="0"/>
        <v>1170000</v>
      </c>
      <c r="Q39" s="161">
        <f t="shared" si="1"/>
        <v>13185000</v>
      </c>
      <c r="R39" s="162"/>
      <c r="S39" s="163">
        <f t="shared" si="2"/>
        <v>1098750</v>
      </c>
      <c r="T39" s="165"/>
    </row>
    <row r="40" spans="1:20" ht="20.399999999999999" x14ac:dyDescent="0.3">
      <c r="A40" s="157">
        <v>28</v>
      </c>
      <c r="B40" s="11">
        <v>4526505</v>
      </c>
      <c r="C40" s="12" t="s">
        <v>242</v>
      </c>
      <c r="D40" s="159" t="s">
        <v>243</v>
      </c>
      <c r="E40" s="160">
        <v>1170000</v>
      </c>
      <c r="F40" s="160">
        <v>1215000</v>
      </c>
      <c r="G40" s="160">
        <v>1125000</v>
      </c>
      <c r="H40" s="160">
        <v>1260000</v>
      </c>
      <c r="I40" s="160">
        <v>1260000</v>
      </c>
      <c r="J40" s="160">
        <v>1350000</v>
      </c>
      <c r="K40" s="160">
        <v>1350000</v>
      </c>
      <c r="L40" s="160">
        <v>1215000</v>
      </c>
      <c r="M40" s="160">
        <v>1305000</v>
      </c>
      <c r="N40" s="160">
        <v>1260000</v>
      </c>
      <c r="O40" s="160">
        <v>1215000</v>
      </c>
      <c r="P40" s="160">
        <f t="shared" si="0"/>
        <v>1170000</v>
      </c>
      <c r="Q40" s="161">
        <f t="shared" si="1"/>
        <v>14895000</v>
      </c>
      <c r="R40" s="162"/>
      <c r="S40" s="163">
        <f t="shared" si="2"/>
        <v>1241250</v>
      </c>
      <c r="T40" s="165"/>
    </row>
    <row r="41" spans="1:20" ht="30.6" x14ac:dyDescent="0.3">
      <c r="A41" s="157">
        <v>29</v>
      </c>
      <c r="B41" s="13">
        <v>4898198</v>
      </c>
      <c r="C41" s="12" t="s">
        <v>244</v>
      </c>
      <c r="D41" s="159" t="s">
        <v>209</v>
      </c>
      <c r="E41" s="160">
        <v>1080000</v>
      </c>
      <c r="F41" s="160">
        <v>1125000</v>
      </c>
      <c r="G41" s="160">
        <v>1125000</v>
      </c>
      <c r="H41" s="160">
        <v>1170000</v>
      </c>
      <c r="I41" s="160">
        <v>1170000</v>
      </c>
      <c r="J41" s="160">
        <v>1170000</v>
      </c>
      <c r="K41" s="160">
        <v>1170000</v>
      </c>
      <c r="L41" s="160">
        <v>1170000</v>
      </c>
      <c r="M41" s="160">
        <v>1170000</v>
      </c>
      <c r="N41" s="160">
        <v>630000</v>
      </c>
      <c r="O41" s="160">
        <v>0</v>
      </c>
      <c r="P41" s="170">
        <f>+$P$7*13</f>
        <v>585000</v>
      </c>
      <c r="Q41" s="161">
        <f t="shared" si="1"/>
        <v>11565000</v>
      </c>
      <c r="R41" s="162"/>
      <c r="S41" s="163">
        <f t="shared" si="2"/>
        <v>963750</v>
      </c>
      <c r="T41" s="165"/>
    </row>
    <row r="42" spans="1:20" ht="40.799999999999997" x14ac:dyDescent="0.3">
      <c r="A42" s="157">
        <v>30</v>
      </c>
      <c r="B42" s="168">
        <v>4526583</v>
      </c>
      <c r="C42" s="12" t="s">
        <v>245</v>
      </c>
      <c r="D42" s="159" t="s">
        <v>246</v>
      </c>
      <c r="E42" s="160">
        <v>0</v>
      </c>
      <c r="F42" s="160">
        <v>850000</v>
      </c>
      <c r="G42" s="160">
        <v>1200000</v>
      </c>
      <c r="H42" s="160">
        <v>1150000</v>
      </c>
      <c r="I42" s="160">
        <v>1250000</v>
      </c>
      <c r="J42" s="160">
        <v>1300000</v>
      </c>
      <c r="K42" s="160">
        <v>500000</v>
      </c>
      <c r="L42" s="160">
        <v>0</v>
      </c>
      <c r="M42" s="160">
        <v>0</v>
      </c>
      <c r="N42" s="160">
        <v>0</v>
      </c>
      <c r="O42" s="160">
        <v>0</v>
      </c>
      <c r="P42" s="170">
        <f>50000*26</f>
        <v>1300000</v>
      </c>
      <c r="Q42" s="161">
        <f t="shared" si="1"/>
        <v>7550000</v>
      </c>
      <c r="R42" s="162"/>
      <c r="S42" s="163">
        <f t="shared" si="2"/>
        <v>629166.66666666663</v>
      </c>
      <c r="T42" s="165"/>
    </row>
    <row r="43" spans="1:20" ht="40.799999999999997" x14ac:dyDescent="0.3">
      <c r="A43" s="157">
        <v>31</v>
      </c>
      <c r="B43" s="168">
        <v>3183841</v>
      </c>
      <c r="C43" s="158" t="s">
        <v>247</v>
      </c>
      <c r="D43" s="159" t="s">
        <v>248</v>
      </c>
      <c r="E43" s="160">
        <v>0</v>
      </c>
      <c r="F43" s="160">
        <v>405000</v>
      </c>
      <c r="G43" s="160">
        <v>1170000</v>
      </c>
      <c r="H43" s="160">
        <v>1170000</v>
      </c>
      <c r="I43" s="160">
        <v>1170000</v>
      </c>
      <c r="J43" s="160">
        <v>1170000</v>
      </c>
      <c r="K43" s="160">
        <v>1420000</v>
      </c>
      <c r="L43" s="160">
        <v>1215000</v>
      </c>
      <c r="M43" s="160">
        <v>1170000</v>
      </c>
      <c r="N43" s="160">
        <v>675000</v>
      </c>
      <c r="O43" s="160">
        <v>0</v>
      </c>
      <c r="P43" s="160">
        <v>0</v>
      </c>
      <c r="Q43" s="161">
        <f t="shared" si="1"/>
        <v>9565000</v>
      </c>
      <c r="R43" s="162"/>
      <c r="S43" s="163">
        <f t="shared" si="2"/>
        <v>797083.33333333337</v>
      </c>
      <c r="T43" s="165"/>
    </row>
    <row r="44" spans="1:20" ht="30.6" x14ac:dyDescent="0.3">
      <c r="A44" s="157">
        <v>32</v>
      </c>
      <c r="B44" s="164">
        <v>2227930</v>
      </c>
      <c r="C44" s="12" t="s">
        <v>249</v>
      </c>
      <c r="D44" s="159" t="s">
        <v>209</v>
      </c>
      <c r="E44" s="160">
        <v>0</v>
      </c>
      <c r="F44" s="160">
        <v>0</v>
      </c>
      <c r="G44" s="160">
        <v>0</v>
      </c>
      <c r="H44" s="160">
        <v>855000</v>
      </c>
      <c r="I44" s="160">
        <v>1305000</v>
      </c>
      <c r="J44" s="160">
        <v>1260000</v>
      </c>
      <c r="K44" s="160">
        <v>1170000</v>
      </c>
      <c r="L44" s="160">
        <v>1215000</v>
      </c>
      <c r="M44" s="160">
        <v>1170000</v>
      </c>
      <c r="N44" s="160">
        <v>1260000</v>
      </c>
      <c r="O44" s="160">
        <v>1125000</v>
      </c>
      <c r="P44" s="160">
        <f t="shared" si="0"/>
        <v>1170000</v>
      </c>
      <c r="Q44" s="161">
        <f t="shared" si="1"/>
        <v>10530000</v>
      </c>
      <c r="R44" s="162"/>
      <c r="S44" s="163">
        <f t="shared" si="2"/>
        <v>877500</v>
      </c>
      <c r="T44" s="165"/>
    </row>
    <row r="45" spans="1:20" ht="20.399999999999999" x14ac:dyDescent="0.3">
      <c r="A45" s="157">
        <v>33</v>
      </c>
      <c r="B45" s="168">
        <v>6283799</v>
      </c>
      <c r="C45" s="12" t="s">
        <v>250</v>
      </c>
      <c r="D45" s="171" t="s">
        <v>248</v>
      </c>
      <c r="E45" s="160">
        <v>1215000</v>
      </c>
      <c r="F45" s="160">
        <v>1170000</v>
      </c>
      <c r="G45" s="160">
        <v>1170000</v>
      </c>
      <c r="H45" s="160">
        <v>1170000</v>
      </c>
      <c r="I45" s="160">
        <v>1215000</v>
      </c>
      <c r="J45" s="160">
        <v>1170000</v>
      </c>
      <c r="K45" s="160">
        <v>1395000</v>
      </c>
      <c r="L45" s="160">
        <v>1305000</v>
      </c>
      <c r="M45" s="160">
        <v>1170000</v>
      </c>
      <c r="N45" s="160">
        <v>1350000</v>
      </c>
      <c r="O45" s="160">
        <v>1215000</v>
      </c>
      <c r="P45" s="160">
        <f t="shared" si="0"/>
        <v>1170000</v>
      </c>
      <c r="Q45" s="161">
        <f t="shared" si="1"/>
        <v>14715000</v>
      </c>
      <c r="R45" s="162"/>
      <c r="S45" s="163">
        <f t="shared" si="2"/>
        <v>1226250</v>
      </c>
      <c r="T45" s="165"/>
    </row>
    <row r="46" spans="1:20" ht="30.6" x14ac:dyDescent="0.3">
      <c r="A46" s="157">
        <v>34</v>
      </c>
      <c r="B46" s="164">
        <v>810152</v>
      </c>
      <c r="C46" s="12" t="s">
        <v>251</v>
      </c>
      <c r="D46" s="159" t="s">
        <v>252</v>
      </c>
      <c r="E46" s="160">
        <v>1395000</v>
      </c>
      <c r="F46" s="160">
        <v>1305000</v>
      </c>
      <c r="G46" s="160">
        <v>1395000</v>
      </c>
      <c r="H46" s="160">
        <v>1350000</v>
      </c>
      <c r="I46" s="160">
        <v>1395000</v>
      </c>
      <c r="J46" s="160">
        <v>1350000</v>
      </c>
      <c r="K46" s="160">
        <v>1395000</v>
      </c>
      <c r="L46" s="160">
        <v>1395000</v>
      </c>
      <c r="M46" s="160">
        <v>1350000</v>
      </c>
      <c r="N46" s="160">
        <v>1395000</v>
      </c>
      <c r="O46" s="160">
        <v>1350000</v>
      </c>
      <c r="P46" s="160">
        <f t="shared" si="0"/>
        <v>1170000</v>
      </c>
      <c r="Q46" s="161">
        <f t="shared" si="1"/>
        <v>16245000</v>
      </c>
      <c r="R46" s="162"/>
      <c r="S46" s="163">
        <f t="shared" si="2"/>
        <v>1353750</v>
      </c>
      <c r="T46" s="165"/>
    </row>
    <row r="47" spans="1:20" ht="40.799999999999997" x14ac:dyDescent="0.3">
      <c r="A47" s="157">
        <v>35</v>
      </c>
      <c r="B47" s="164">
        <v>776770</v>
      </c>
      <c r="C47" s="12" t="s">
        <v>253</v>
      </c>
      <c r="D47" s="159" t="s">
        <v>254</v>
      </c>
      <c r="E47" s="160">
        <v>0</v>
      </c>
      <c r="F47" s="160">
        <v>0</v>
      </c>
      <c r="G47" s="160">
        <v>1395000</v>
      </c>
      <c r="H47" s="160">
        <v>1350000</v>
      </c>
      <c r="I47" s="160">
        <v>1395000</v>
      </c>
      <c r="J47" s="160">
        <v>1350000</v>
      </c>
      <c r="K47" s="160">
        <v>1395000</v>
      </c>
      <c r="L47" s="160">
        <v>1395000</v>
      </c>
      <c r="M47" s="160">
        <v>1350000</v>
      </c>
      <c r="N47" s="160">
        <v>1395000</v>
      </c>
      <c r="O47" s="160">
        <v>1350000</v>
      </c>
      <c r="P47" s="160">
        <f t="shared" si="0"/>
        <v>1170000</v>
      </c>
      <c r="Q47" s="161">
        <f t="shared" si="1"/>
        <v>13545000</v>
      </c>
      <c r="R47" s="162"/>
      <c r="S47" s="163">
        <f t="shared" si="2"/>
        <v>1128750</v>
      </c>
      <c r="T47" s="165"/>
    </row>
    <row r="48" spans="1:20" ht="30.6" x14ac:dyDescent="0.3">
      <c r="A48" s="157">
        <v>36</v>
      </c>
      <c r="B48" s="168">
        <v>656981</v>
      </c>
      <c r="C48" s="12" t="s">
        <v>255</v>
      </c>
      <c r="D48" s="171" t="s">
        <v>256</v>
      </c>
      <c r="E48" s="160">
        <v>0</v>
      </c>
      <c r="F48" s="160">
        <v>315000</v>
      </c>
      <c r="G48" s="160">
        <v>1170000</v>
      </c>
      <c r="H48" s="160">
        <v>1170000</v>
      </c>
      <c r="I48" s="160">
        <v>1080000</v>
      </c>
      <c r="J48" s="160">
        <v>1260000</v>
      </c>
      <c r="K48" s="160">
        <v>1170000</v>
      </c>
      <c r="L48" s="160">
        <v>1215000</v>
      </c>
      <c r="M48" s="160">
        <v>1170000</v>
      </c>
      <c r="N48" s="160">
        <v>1080000</v>
      </c>
      <c r="O48" s="160">
        <v>1170000</v>
      </c>
      <c r="P48" s="160">
        <f t="shared" si="0"/>
        <v>1170000</v>
      </c>
      <c r="Q48" s="161">
        <f t="shared" si="1"/>
        <v>11970000</v>
      </c>
      <c r="R48" s="162"/>
      <c r="S48" s="163">
        <f t="shared" si="2"/>
        <v>997500</v>
      </c>
      <c r="T48" s="165"/>
    </row>
    <row r="49" spans="1:20" ht="30.6" x14ac:dyDescent="0.3">
      <c r="A49" s="157">
        <v>37</v>
      </c>
      <c r="B49" s="11">
        <v>1496452</v>
      </c>
      <c r="C49" s="12" t="s">
        <v>257</v>
      </c>
      <c r="D49" s="159" t="s">
        <v>258</v>
      </c>
      <c r="E49" s="160">
        <v>1350000</v>
      </c>
      <c r="F49" s="160">
        <v>1260000</v>
      </c>
      <c r="G49" s="160">
        <v>1305000</v>
      </c>
      <c r="H49" s="160">
        <v>1395000</v>
      </c>
      <c r="I49" s="160">
        <v>1305000</v>
      </c>
      <c r="J49" s="160">
        <v>1350000</v>
      </c>
      <c r="K49" s="160">
        <v>1395000</v>
      </c>
      <c r="L49" s="160">
        <v>1395000</v>
      </c>
      <c r="M49" s="160">
        <v>1350000</v>
      </c>
      <c r="N49" s="160">
        <v>1395000</v>
      </c>
      <c r="O49" s="160">
        <v>135000</v>
      </c>
      <c r="P49" s="160">
        <f t="shared" si="0"/>
        <v>1170000</v>
      </c>
      <c r="Q49" s="161">
        <f t="shared" si="1"/>
        <v>14805000</v>
      </c>
      <c r="R49" s="162"/>
      <c r="S49" s="163">
        <f t="shared" si="2"/>
        <v>1233750</v>
      </c>
      <c r="T49" s="165"/>
    </row>
    <row r="50" spans="1:20" ht="20.399999999999999" x14ac:dyDescent="0.3">
      <c r="A50" s="157">
        <v>38</v>
      </c>
      <c r="B50" s="11">
        <v>3832899</v>
      </c>
      <c r="C50" s="12" t="s">
        <v>259</v>
      </c>
      <c r="D50" s="159" t="s">
        <v>219</v>
      </c>
      <c r="E50" s="160">
        <v>1215000</v>
      </c>
      <c r="F50" s="160">
        <v>1125000</v>
      </c>
      <c r="G50" s="160">
        <v>1215000</v>
      </c>
      <c r="H50" s="160">
        <v>1170000</v>
      </c>
      <c r="I50" s="160">
        <v>1170000</v>
      </c>
      <c r="J50" s="160">
        <v>1170000</v>
      </c>
      <c r="K50" s="160">
        <v>1170000</v>
      </c>
      <c r="L50" s="160">
        <v>1215000</v>
      </c>
      <c r="M50" s="160">
        <v>1170000</v>
      </c>
      <c r="N50" s="160">
        <v>1080000</v>
      </c>
      <c r="O50" s="160">
        <v>1170000</v>
      </c>
      <c r="P50" s="160">
        <f t="shared" si="0"/>
        <v>1170000</v>
      </c>
      <c r="Q50" s="161">
        <f t="shared" si="1"/>
        <v>14040000</v>
      </c>
      <c r="R50" s="162">
        <v>588750</v>
      </c>
      <c r="S50" s="163">
        <f t="shared" si="2"/>
        <v>581250</v>
      </c>
      <c r="T50" s="165"/>
    </row>
    <row r="51" spans="1:20" ht="20.399999999999999" x14ac:dyDescent="0.3">
      <c r="A51" s="157">
        <v>39</v>
      </c>
      <c r="B51" s="168">
        <v>5205482</v>
      </c>
      <c r="C51" s="12" t="s">
        <v>260</v>
      </c>
      <c r="D51" s="171" t="s">
        <v>243</v>
      </c>
      <c r="E51" s="160">
        <v>1080000</v>
      </c>
      <c r="F51" s="160">
        <v>1080000</v>
      </c>
      <c r="G51" s="160">
        <v>1350000</v>
      </c>
      <c r="H51" s="160">
        <v>1305000</v>
      </c>
      <c r="I51" s="160">
        <v>1215000</v>
      </c>
      <c r="J51" s="160">
        <v>1170000</v>
      </c>
      <c r="K51" s="160">
        <v>1170000</v>
      </c>
      <c r="L51" s="160">
        <v>1170000</v>
      </c>
      <c r="M51" s="160">
        <v>1260000</v>
      </c>
      <c r="N51" s="160">
        <v>1350000</v>
      </c>
      <c r="O51" s="160">
        <v>1395000</v>
      </c>
      <c r="P51" s="160">
        <f t="shared" si="0"/>
        <v>1170000</v>
      </c>
      <c r="Q51" s="161">
        <f t="shared" si="1"/>
        <v>14715000</v>
      </c>
      <c r="R51" s="162"/>
      <c r="S51" s="163">
        <f t="shared" si="2"/>
        <v>1226250</v>
      </c>
      <c r="T51" s="165"/>
    </row>
    <row r="52" spans="1:20" ht="40.799999999999997" x14ac:dyDescent="0.3">
      <c r="A52" s="157">
        <v>40</v>
      </c>
      <c r="B52" s="11">
        <v>1857981</v>
      </c>
      <c r="C52" s="12" t="s">
        <v>261</v>
      </c>
      <c r="D52" s="159" t="s">
        <v>262</v>
      </c>
      <c r="E52" s="160">
        <v>1395000</v>
      </c>
      <c r="F52" s="160">
        <v>1350000</v>
      </c>
      <c r="G52" s="160">
        <v>1350000</v>
      </c>
      <c r="H52" s="160">
        <v>1485000</v>
      </c>
      <c r="I52" s="160">
        <v>1485000</v>
      </c>
      <c r="J52" s="160">
        <v>1485000</v>
      </c>
      <c r="K52" s="160">
        <v>1350000</v>
      </c>
      <c r="L52" s="160">
        <v>1485000</v>
      </c>
      <c r="M52" s="160">
        <v>1395000</v>
      </c>
      <c r="N52" s="160">
        <v>1440000</v>
      </c>
      <c r="O52" s="160">
        <v>1350000</v>
      </c>
      <c r="P52" s="160">
        <f t="shared" si="0"/>
        <v>1170000</v>
      </c>
      <c r="Q52" s="161">
        <f t="shared" si="1"/>
        <v>16740000</v>
      </c>
      <c r="R52" s="162"/>
      <c r="S52" s="163">
        <f t="shared" si="2"/>
        <v>1395000</v>
      </c>
      <c r="T52" s="165"/>
    </row>
    <row r="53" spans="1:20" ht="20.399999999999999" x14ac:dyDescent="0.3">
      <c r="A53" s="157">
        <v>41</v>
      </c>
      <c r="B53" s="11">
        <v>1931579</v>
      </c>
      <c r="C53" s="12" t="s">
        <v>263</v>
      </c>
      <c r="D53" s="159" t="s">
        <v>209</v>
      </c>
      <c r="E53" s="160">
        <v>1215000</v>
      </c>
      <c r="F53" s="160">
        <v>1305000</v>
      </c>
      <c r="G53" s="160">
        <v>1215000</v>
      </c>
      <c r="H53" s="160">
        <v>1350000</v>
      </c>
      <c r="I53" s="160">
        <v>1350000</v>
      </c>
      <c r="J53" s="160">
        <v>1350000</v>
      </c>
      <c r="K53" s="160">
        <v>1260000</v>
      </c>
      <c r="L53" s="160">
        <v>1395000</v>
      </c>
      <c r="M53" s="160">
        <v>1350000</v>
      </c>
      <c r="N53" s="160">
        <v>1395000</v>
      </c>
      <c r="O53" s="160">
        <v>1350000</v>
      </c>
      <c r="P53" s="160">
        <f t="shared" si="0"/>
        <v>1170000</v>
      </c>
      <c r="Q53" s="161">
        <f t="shared" si="1"/>
        <v>15705000</v>
      </c>
      <c r="R53" s="162"/>
      <c r="S53" s="163">
        <f t="shared" si="2"/>
        <v>1308750</v>
      </c>
      <c r="T53" s="165"/>
    </row>
    <row r="54" spans="1:20" ht="30.6" x14ac:dyDescent="0.3">
      <c r="A54" s="157">
        <v>42</v>
      </c>
      <c r="B54" s="11">
        <v>1104383</v>
      </c>
      <c r="C54" s="12" t="s">
        <v>264</v>
      </c>
      <c r="D54" s="159" t="s">
        <v>209</v>
      </c>
      <c r="E54" s="160">
        <v>1170000</v>
      </c>
      <c r="F54" s="160">
        <v>1125000</v>
      </c>
      <c r="G54" s="160">
        <v>1215000</v>
      </c>
      <c r="H54" s="160">
        <v>1170000</v>
      </c>
      <c r="I54" s="160">
        <v>1170000</v>
      </c>
      <c r="J54" s="160">
        <v>1170000</v>
      </c>
      <c r="K54" s="160">
        <v>1170000</v>
      </c>
      <c r="L54" s="160">
        <v>1215000</v>
      </c>
      <c r="M54" s="160">
        <v>1170000</v>
      </c>
      <c r="N54" s="160">
        <v>1080000</v>
      </c>
      <c r="O54" s="160">
        <v>1215000</v>
      </c>
      <c r="P54" s="160">
        <f t="shared" si="0"/>
        <v>1170000</v>
      </c>
      <c r="Q54" s="161">
        <f t="shared" si="1"/>
        <v>14040000</v>
      </c>
      <c r="R54" s="162"/>
      <c r="S54" s="163">
        <f t="shared" si="2"/>
        <v>1170000</v>
      </c>
      <c r="T54" s="165"/>
    </row>
    <row r="55" spans="1:20" ht="30.6" x14ac:dyDescent="0.3">
      <c r="A55" s="157">
        <v>43</v>
      </c>
      <c r="B55" s="11">
        <v>1351663</v>
      </c>
      <c r="C55" s="12" t="s">
        <v>265</v>
      </c>
      <c r="D55" s="159" t="s">
        <v>266</v>
      </c>
      <c r="E55" s="160">
        <v>1395000</v>
      </c>
      <c r="F55" s="160">
        <v>1305000</v>
      </c>
      <c r="G55" s="160">
        <v>1530000</v>
      </c>
      <c r="H55" s="160">
        <v>1305000</v>
      </c>
      <c r="I55" s="160">
        <v>1395000</v>
      </c>
      <c r="J55" s="160">
        <v>1350000</v>
      </c>
      <c r="K55" s="160">
        <v>1395000</v>
      </c>
      <c r="L55" s="160">
        <v>1395000</v>
      </c>
      <c r="M55" s="160">
        <v>1350000</v>
      </c>
      <c r="N55" s="160">
        <v>1395000</v>
      </c>
      <c r="O55" s="160">
        <v>1350000</v>
      </c>
      <c r="P55" s="160">
        <f t="shared" si="0"/>
        <v>1170000</v>
      </c>
      <c r="Q55" s="161">
        <f t="shared" si="1"/>
        <v>16335000</v>
      </c>
      <c r="R55" s="162">
        <v>690000</v>
      </c>
      <c r="S55" s="163">
        <f t="shared" si="2"/>
        <v>671250</v>
      </c>
      <c r="T55" s="165"/>
    </row>
    <row r="56" spans="1:20" ht="30.6" x14ac:dyDescent="0.3">
      <c r="A56" s="157">
        <v>44</v>
      </c>
      <c r="B56" s="11">
        <v>3956214</v>
      </c>
      <c r="C56" s="12" t="s">
        <v>267</v>
      </c>
      <c r="D56" s="159" t="s">
        <v>230</v>
      </c>
      <c r="E56" s="160">
        <v>1215000</v>
      </c>
      <c r="F56" s="160">
        <v>1305000</v>
      </c>
      <c r="G56" s="160">
        <v>1215000</v>
      </c>
      <c r="H56" s="160">
        <v>1350000</v>
      </c>
      <c r="I56" s="160">
        <v>1350000</v>
      </c>
      <c r="J56" s="160">
        <v>1350000</v>
      </c>
      <c r="K56" s="160">
        <v>450000</v>
      </c>
      <c r="L56" s="160">
        <v>0</v>
      </c>
      <c r="M56" s="160">
        <v>1395000</v>
      </c>
      <c r="N56" s="160">
        <v>1440000</v>
      </c>
      <c r="O56" s="160">
        <v>1350000</v>
      </c>
      <c r="P56" s="160">
        <f t="shared" si="0"/>
        <v>1170000</v>
      </c>
      <c r="Q56" s="161">
        <f t="shared" si="1"/>
        <v>13590000</v>
      </c>
      <c r="R56" s="162">
        <v>637500</v>
      </c>
      <c r="S56" s="163">
        <f t="shared" si="2"/>
        <v>495000</v>
      </c>
      <c r="T56" s="165"/>
    </row>
    <row r="57" spans="1:20" ht="30.6" x14ac:dyDescent="0.3">
      <c r="A57" s="157">
        <v>45</v>
      </c>
      <c r="B57" s="168">
        <v>3549970</v>
      </c>
      <c r="C57" s="12" t="s">
        <v>268</v>
      </c>
      <c r="D57" s="171" t="s">
        <v>269</v>
      </c>
      <c r="E57" s="160">
        <v>1305000</v>
      </c>
      <c r="F57" s="160">
        <v>1170000</v>
      </c>
      <c r="G57" s="160">
        <v>1395000</v>
      </c>
      <c r="H57" s="160">
        <v>1440000</v>
      </c>
      <c r="I57" s="160">
        <v>1575000</v>
      </c>
      <c r="J57" s="160">
        <v>1350000</v>
      </c>
      <c r="K57" s="160">
        <v>1170000</v>
      </c>
      <c r="L57" s="160">
        <v>1485000</v>
      </c>
      <c r="M57" s="160">
        <v>1440000</v>
      </c>
      <c r="N57" s="160">
        <v>765000</v>
      </c>
      <c r="O57" s="160">
        <v>1305000</v>
      </c>
      <c r="P57" s="160">
        <f t="shared" si="0"/>
        <v>1170000</v>
      </c>
      <c r="Q57" s="161">
        <f t="shared" si="1"/>
        <v>15570000</v>
      </c>
      <c r="R57" s="162"/>
      <c r="S57" s="163">
        <f t="shared" si="2"/>
        <v>1297500</v>
      </c>
      <c r="T57" s="165"/>
    </row>
    <row r="58" spans="1:20" ht="20.399999999999999" x14ac:dyDescent="0.3">
      <c r="A58" s="157">
        <v>46</v>
      </c>
      <c r="B58" s="168">
        <v>6261647</v>
      </c>
      <c r="C58" s="12" t="s">
        <v>270</v>
      </c>
      <c r="D58" s="171" t="s">
        <v>243</v>
      </c>
      <c r="E58" s="160">
        <v>1440000</v>
      </c>
      <c r="F58" s="160">
        <v>1215000</v>
      </c>
      <c r="G58" s="160">
        <v>1440000</v>
      </c>
      <c r="H58" s="160">
        <v>1395000</v>
      </c>
      <c r="I58" s="160">
        <v>1305000</v>
      </c>
      <c r="J58" s="160">
        <v>1260000</v>
      </c>
      <c r="K58" s="160">
        <v>1395000</v>
      </c>
      <c r="L58" s="160">
        <v>1395000</v>
      </c>
      <c r="M58" s="160">
        <v>1395000</v>
      </c>
      <c r="N58" s="160">
        <v>1395000</v>
      </c>
      <c r="O58" s="160">
        <v>1305000</v>
      </c>
      <c r="P58" s="160">
        <f t="shared" si="0"/>
        <v>1170000</v>
      </c>
      <c r="Q58" s="161">
        <f t="shared" si="1"/>
        <v>16110000</v>
      </c>
      <c r="R58" s="162"/>
      <c r="S58" s="163">
        <f t="shared" si="2"/>
        <v>1342500</v>
      </c>
      <c r="T58" s="165"/>
    </row>
    <row r="59" spans="1:20" ht="20.399999999999999" x14ac:dyDescent="0.3">
      <c r="A59" s="157">
        <v>47</v>
      </c>
      <c r="B59" s="11">
        <v>1439612</v>
      </c>
      <c r="C59" s="12" t="s">
        <v>271</v>
      </c>
      <c r="D59" s="159" t="s">
        <v>215</v>
      </c>
      <c r="E59" s="160">
        <v>1170000</v>
      </c>
      <c r="F59" s="160">
        <v>1125000</v>
      </c>
      <c r="G59" s="160">
        <v>1125000</v>
      </c>
      <c r="H59" s="160">
        <v>1350000</v>
      </c>
      <c r="I59" s="160">
        <v>1260000</v>
      </c>
      <c r="J59" s="160">
        <v>1350000</v>
      </c>
      <c r="K59" s="160">
        <v>1170000</v>
      </c>
      <c r="L59" s="160">
        <v>1170000</v>
      </c>
      <c r="M59" s="160">
        <v>1170000</v>
      </c>
      <c r="N59" s="160">
        <v>1080000</v>
      </c>
      <c r="O59" s="160">
        <v>1170000</v>
      </c>
      <c r="P59" s="160">
        <f t="shared" si="0"/>
        <v>1170000</v>
      </c>
      <c r="Q59" s="161">
        <f t="shared" si="1"/>
        <v>14310000</v>
      </c>
      <c r="R59" s="162"/>
      <c r="S59" s="163">
        <f t="shared" si="2"/>
        <v>1192500</v>
      </c>
      <c r="T59" s="165"/>
    </row>
    <row r="60" spans="1:20" ht="20.399999999999999" x14ac:dyDescent="0.3">
      <c r="A60" s="157">
        <v>48</v>
      </c>
      <c r="B60" s="168">
        <v>1008126</v>
      </c>
      <c r="C60" s="12" t="s">
        <v>272</v>
      </c>
      <c r="D60" s="159" t="s">
        <v>273</v>
      </c>
      <c r="E60" s="160">
        <v>1215000</v>
      </c>
      <c r="F60" s="160">
        <v>1305000</v>
      </c>
      <c r="G60" s="160">
        <v>1350000</v>
      </c>
      <c r="H60" s="160">
        <v>1350000</v>
      </c>
      <c r="I60" s="160">
        <v>1305000</v>
      </c>
      <c r="J60" s="160">
        <v>1350000</v>
      </c>
      <c r="K60" s="160">
        <v>1350000</v>
      </c>
      <c r="L60" s="160">
        <v>1395000</v>
      </c>
      <c r="M60" s="160">
        <v>1170000</v>
      </c>
      <c r="N60" s="160">
        <v>1215000</v>
      </c>
      <c r="O60" s="160">
        <v>0</v>
      </c>
      <c r="P60" s="160">
        <f t="shared" si="0"/>
        <v>1170000</v>
      </c>
      <c r="Q60" s="161">
        <f t="shared" si="1"/>
        <v>14175000</v>
      </c>
      <c r="R60" s="162"/>
      <c r="S60" s="163">
        <f t="shared" si="2"/>
        <v>1181250</v>
      </c>
      <c r="T60" s="165"/>
    </row>
    <row r="61" spans="1:20" ht="20.399999999999999" x14ac:dyDescent="0.3">
      <c r="A61" s="157">
        <v>49</v>
      </c>
      <c r="B61" s="168" t="s">
        <v>274</v>
      </c>
      <c r="C61" s="12" t="s">
        <v>275</v>
      </c>
      <c r="D61" s="171" t="s">
        <v>209</v>
      </c>
      <c r="E61" s="160">
        <v>1350000</v>
      </c>
      <c r="F61" s="160">
        <v>1215000</v>
      </c>
      <c r="G61" s="160">
        <v>1170000</v>
      </c>
      <c r="H61" s="160">
        <v>1170000</v>
      </c>
      <c r="I61" s="160">
        <v>1215000</v>
      </c>
      <c r="J61" s="160">
        <v>1215000</v>
      </c>
      <c r="K61" s="160">
        <v>1260000</v>
      </c>
      <c r="L61" s="160">
        <v>1350000</v>
      </c>
      <c r="M61" s="160">
        <v>1350000</v>
      </c>
      <c r="N61" s="160">
        <v>1395000</v>
      </c>
      <c r="O61" s="160">
        <v>1350000</v>
      </c>
      <c r="P61" s="160">
        <f t="shared" si="0"/>
        <v>1170000</v>
      </c>
      <c r="Q61" s="161">
        <f t="shared" si="1"/>
        <v>15210000</v>
      </c>
      <c r="R61" s="162"/>
      <c r="S61" s="163">
        <f t="shared" si="2"/>
        <v>1267500</v>
      </c>
      <c r="T61" s="165"/>
    </row>
    <row r="62" spans="1:20" ht="30.6" x14ac:dyDescent="0.3">
      <c r="A62" s="157">
        <v>50</v>
      </c>
      <c r="B62" s="168">
        <v>3684807</v>
      </c>
      <c r="C62" s="12" t="s">
        <v>276</v>
      </c>
      <c r="D62" s="171" t="s">
        <v>277</v>
      </c>
      <c r="E62" s="160">
        <v>1620000</v>
      </c>
      <c r="F62" s="160">
        <v>1485000</v>
      </c>
      <c r="G62" s="160">
        <v>1350000</v>
      </c>
      <c r="H62" s="160">
        <v>1485000</v>
      </c>
      <c r="I62" s="160">
        <v>1620000</v>
      </c>
      <c r="J62" s="160">
        <v>1440000</v>
      </c>
      <c r="K62" s="160">
        <v>1620000</v>
      </c>
      <c r="L62" s="160">
        <v>1350000</v>
      </c>
      <c r="M62" s="160">
        <v>1530000</v>
      </c>
      <c r="N62" s="160">
        <v>1710000</v>
      </c>
      <c r="O62" s="160">
        <f>1170000+350000</f>
        <v>1520000</v>
      </c>
      <c r="P62" s="160">
        <f t="shared" si="0"/>
        <v>1170000</v>
      </c>
      <c r="Q62" s="161">
        <f t="shared" si="1"/>
        <v>17900000</v>
      </c>
      <c r="R62" s="162"/>
      <c r="S62" s="163">
        <f t="shared" si="2"/>
        <v>1491666.6666666667</v>
      </c>
      <c r="T62" s="165"/>
    </row>
    <row r="63" spans="1:20" ht="40.799999999999997" x14ac:dyDescent="0.3">
      <c r="A63" s="157">
        <v>51</v>
      </c>
      <c r="B63" s="11">
        <v>1404000</v>
      </c>
      <c r="C63" s="12" t="s">
        <v>278</v>
      </c>
      <c r="D63" s="159" t="s">
        <v>230</v>
      </c>
      <c r="E63" s="160">
        <v>1125000</v>
      </c>
      <c r="F63" s="160">
        <v>1260000</v>
      </c>
      <c r="G63" s="160">
        <v>1035000</v>
      </c>
      <c r="H63" s="160">
        <v>1215000</v>
      </c>
      <c r="I63" s="160">
        <v>1350000</v>
      </c>
      <c r="J63" s="160">
        <v>1395000</v>
      </c>
      <c r="K63" s="160">
        <v>1350000</v>
      </c>
      <c r="L63" s="160">
        <v>1395000</v>
      </c>
      <c r="M63" s="160">
        <v>1305000</v>
      </c>
      <c r="N63" s="160">
        <v>1440000</v>
      </c>
      <c r="O63" s="160">
        <v>1260000</v>
      </c>
      <c r="P63" s="160">
        <f t="shared" si="0"/>
        <v>1170000</v>
      </c>
      <c r="Q63" s="161">
        <f t="shared" si="1"/>
        <v>15300000</v>
      </c>
      <c r="R63" s="162"/>
      <c r="S63" s="163">
        <f t="shared" si="2"/>
        <v>1275000</v>
      </c>
      <c r="T63" s="165"/>
    </row>
    <row r="64" spans="1:20" ht="30.6" x14ac:dyDescent="0.3">
      <c r="A64" s="157">
        <v>52</v>
      </c>
      <c r="B64" s="168">
        <v>3344394</v>
      </c>
      <c r="C64" s="12" t="s">
        <v>279</v>
      </c>
      <c r="D64" s="172" t="s">
        <v>273</v>
      </c>
      <c r="E64" s="160">
        <v>1215000</v>
      </c>
      <c r="F64" s="160">
        <v>1305000</v>
      </c>
      <c r="G64" s="160">
        <v>1395000</v>
      </c>
      <c r="H64" s="160">
        <v>1170000</v>
      </c>
      <c r="I64" s="160">
        <v>1305000</v>
      </c>
      <c r="J64" s="160">
        <v>1350000</v>
      </c>
      <c r="K64" s="160">
        <v>1350000</v>
      </c>
      <c r="L64" s="160">
        <v>1350000</v>
      </c>
      <c r="M64" s="160">
        <v>1170000</v>
      </c>
      <c r="N64" s="160">
        <v>1170000</v>
      </c>
      <c r="O64" s="160">
        <v>0</v>
      </c>
      <c r="P64" s="160">
        <f t="shared" si="0"/>
        <v>1170000</v>
      </c>
      <c r="Q64" s="161">
        <f t="shared" si="1"/>
        <v>13950000</v>
      </c>
      <c r="R64" s="162">
        <v>500000</v>
      </c>
      <c r="S64" s="163">
        <f t="shared" si="2"/>
        <v>662500</v>
      </c>
      <c r="T64" s="165"/>
    </row>
    <row r="65" spans="1:25" ht="30.6" x14ac:dyDescent="0.3">
      <c r="A65" s="157">
        <v>53</v>
      </c>
      <c r="B65" s="164">
        <v>4040859</v>
      </c>
      <c r="C65" s="12" t="s">
        <v>280</v>
      </c>
      <c r="D65" s="159" t="s">
        <v>209</v>
      </c>
      <c r="E65" s="173">
        <v>0</v>
      </c>
      <c r="F65" s="160">
        <v>0</v>
      </c>
      <c r="G65" s="160">
        <v>0</v>
      </c>
      <c r="H65" s="160">
        <v>0</v>
      </c>
      <c r="I65" s="160">
        <v>0</v>
      </c>
      <c r="J65" s="160">
        <v>0</v>
      </c>
      <c r="K65" s="160">
        <v>675000</v>
      </c>
      <c r="L65" s="160">
        <v>1125000</v>
      </c>
      <c r="M65" s="160">
        <v>990000</v>
      </c>
      <c r="N65" s="160">
        <v>1080000</v>
      </c>
      <c r="O65" s="160">
        <v>1170000</v>
      </c>
      <c r="P65" s="160">
        <f t="shared" si="0"/>
        <v>1170000</v>
      </c>
      <c r="Q65" s="161">
        <f t="shared" si="1"/>
        <v>6210000</v>
      </c>
      <c r="R65" s="162"/>
      <c r="S65" s="163">
        <f t="shared" si="2"/>
        <v>517500</v>
      </c>
      <c r="T65" s="165"/>
    </row>
    <row r="66" spans="1:25" ht="31.8" x14ac:dyDescent="0.3">
      <c r="A66" s="157">
        <v>54</v>
      </c>
      <c r="B66" s="174">
        <v>1878403</v>
      </c>
      <c r="C66" s="12" t="s">
        <v>281</v>
      </c>
      <c r="D66" s="175" t="s">
        <v>282</v>
      </c>
      <c r="E66" s="160">
        <v>1395000</v>
      </c>
      <c r="F66" s="160">
        <v>1305000</v>
      </c>
      <c r="G66" s="160">
        <v>1395000</v>
      </c>
      <c r="H66" s="160">
        <v>1350000</v>
      </c>
      <c r="I66" s="160">
        <v>1350000</v>
      </c>
      <c r="J66" s="160">
        <v>1350000</v>
      </c>
      <c r="K66" s="160">
        <v>1350000</v>
      </c>
      <c r="L66" s="160">
        <v>1350000</v>
      </c>
      <c r="M66" s="160">
        <v>1350000</v>
      </c>
      <c r="N66" s="160">
        <v>1395000</v>
      </c>
      <c r="O66" s="160">
        <v>1350000</v>
      </c>
      <c r="P66" s="160">
        <f t="shared" si="0"/>
        <v>1170000</v>
      </c>
      <c r="Q66" s="161">
        <f t="shared" si="1"/>
        <v>16110000</v>
      </c>
      <c r="R66" s="162"/>
      <c r="S66" s="163">
        <f t="shared" si="2"/>
        <v>1342500</v>
      </c>
      <c r="T66" s="165"/>
    </row>
    <row r="67" spans="1:25" ht="21.6" x14ac:dyDescent="0.3">
      <c r="A67" s="157">
        <v>55</v>
      </c>
      <c r="B67" s="174">
        <v>5006296</v>
      </c>
      <c r="C67" s="12" t="s">
        <v>283</v>
      </c>
      <c r="D67" s="175" t="s">
        <v>284</v>
      </c>
      <c r="E67" s="160">
        <v>900000</v>
      </c>
      <c r="F67" s="160">
        <v>900000</v>
      </c>
      <c r="G67" s="160">
        <v>900000</v>
      </c>
      <c r="H67" s="160">
        <v>900000</v>
      </c>
      <c r="I67" s="160">
        <v>900000</v>
      </c>
      <c r="J67" s="160">
        <v>900000</v>
      </c>
      <c r="K67" s="160">
        <v>900000</v>
      </c>
      <c r="L67" s="160">
        <v>900000</v>
      </c>
      <c r="M67" s="160">
        <v>900000</v>
      </c>
      <c r="N67" s="160">
        <v>930000</v>
      </c>
      <c r="O67" s="160">
        <v>900000</v>
      </c>
      <c r="P67" s="170">
        <v>900000</v>
      </c>
      <c r="Q67" s="161">
        <f t="shared" si="1"/>
        <v>10830000</v>
      </c>
      <c r="R67" s="162"/>
      <c r="S67" s="163">
        <f t="shared" si="2"/>
        <v>902500</v>
      </c>
      <c r="T67" s="165"/>
    </row>
    <row r="68" spans="1:25" ht="20.399999999999999" x14ac:dyDescent="0.3">
      <c r="A68" s="157">
        <v>56</v>
      </c>
      <c r="B68" s="164">
        <v>4106612</v>
      </c>
      <c r="C68" s="176" t="s">
        <v>285</v>
      </c>
      <c r="D68" s="177" t="s">
        <v>209</v>
      </c>
      <c r="E68" s="160">
        <v>945000</v>
      </c>
      <c r="F68" s="160">
        <v>1305000</v>
      </c>
      <c r="G68" s="160">
        <v>1305000</v>
      </c>
      <c r="H68" s="160">
        <v>1170000</v>
      </c>
      <c r="I68" s="160">
        <v>1395000</v>
      </c>
      <c r="J68" s="160">
        <v>1350000</v>
      </c>
      <c r="K68" s="160">
        <v>1350000</v>
      </c>
      <c r="L68" s="160">
        <v>1395000</v>
      </c>
      <c r="M68" s="160">
        <v>1350000</v>
      </c>
      <c r="N68" s="160">
        <v>1395000</v>
      </c>
      <c r="O68" s="160">
        <v>1350000</v>
      </c>
      <c r="P68" s="160">
        <f t="shared" si="0"/>
        <v>1170000</v>
      </c>
      <c r="Q68" s="161">
        <f t="shared" si="1"/>
        <v>15480000</v>
      </c>
      <c r="R68" s="162"/>
      <c r="S68" s="163">
        <f t="shared" si="2"/>
        <v>1290000</v>
      </c>
      <c r="T68" s="165"/>
    </row>
    <row r="69" spans="1:25" x14ac:dyDescent="0.3">
      <c r="A69" s="178"/>
      <c r="B69" s="179"/>
      <c r="C69" s="180"/>
      <c r="D69" s="181" t="s">
        <v>286</v>
      </c>
      <c r="E69" s="182">
        <f t="shared" ref="E69:S69" si="3">SUM(E13:E68)</f>
        <v>55645000</v>
      </c>
      <c r="F69" s="182">
        <f t="shared" si="3"/>
        <v>58060000</v>
      </c>
      <c r="G69" s="182">
        <f t="shared" si="3"/>
        <v>63540000</v>
      </c>
      <c r="H69" s="182">
        <f t="shared" si="3"/>
        <v>68415000</v>
      </c>
      <c r="I69" s="182">
        <f t="shared" si="3"/>
        <v>69970000</v>
      </c>
      <c r="J69" s="182">
        <f t="shared" si="3"/>
        <v>68780000</v>
      </c>
      <c r="K69" s="182">
        <f t="shared" si="3"/>
        <v>64665000</v>
      </c>
      <c r="L69" s="182">
        <f t="shared" si="3"/>
        <v>62125000</v>
      </c>
      <c r="M69" s="182">
        <f t="shared" si="3"/>
        <v>65720000</v>
      </c>
      <c r="N69" s="182">
        <f t="shared" si="3"/>
        <v>67110000</v>
      </c>
      <c r="O69" s="182">
        <f t="shared" si="3"/>
        <v>61155000</v>
      </c>
      <c r="P69" s="182">
        <f t="shared" si="3"/>
        <v>61545000</v>
      </c>
      <c r="Q69" s="182">
        <f t="shared" si="3"/>
        <v>766730000</v>
      </c>
      <c r="R69" s="183">
        <f t="shared" si="3"/>
        <v>3751250</v>
      </c>
      <c r="S69" s="184">
        <f t="shared" si="3"/>
        <v>60142916.666666664</v>
      </c>
      <c r="T69" s="185"/>
    </row>
    <row r="70" spans="1:25" x14ac:dyDescent="0.3">
      <c r="A70" s="186"/>
      <c r="B70" s="186"/>
      <c r="C70" s="186"/>
      <c r="D70" s="186"/>
      <c r="E70" s="187"/>
      <c r="F70" s="186"/>
      <c r="G70" s="188"/>
      <c r="H70" s="188"/>
      <c r="I70" s="188"/>
      <c r="J70" s="188"/>
      <c r="K70" s="188"/>
      <c r="L70" s="188"/>
      <c r="M70" s="188"/>
      <c r="N70" s="188"/>
      <c r="O70" s="188"/>
      <c r="P70" s="188"/>
      <c r="Q70" s="186"/>
      <c r="R70" s="189"/>
      <c r="S70" s="190"/>
      <c r="T70" s="186"/>
      <c r="U70" s="186"/>
    </row>
    <row r="71" spans="1:25" ht="15" x14ac:dyDescent="0.25">
      <c r="A71" s="191"/>
      <c r="B71" s="191" t="s">
        <v>287</v>
      </c>
      <c r="C71" s="192"/>
      <c r="D71" s="192"/>
      <c r="E71" s="192"/>
      <c r="F71" s="191"/>
      <c r="G71" s="192"/>
      <c r="H71" s="192"/>
      <c r="I71" s="192"/>
      <c r="J71" s="192"/>
      <c r="K71" s="192"/>
      <c r="M71" s="192"/>
      <c r="N71" s="192"/>
      <c r="O71" s="192"/>
      <c r="P71" s="192"/>
      <c r="Q71" s="192"/>
      <c r="R71" s="193" t="s">
        <v>288</v>
      </c>
      <c r="S71" s="194"/>
      <c r="T71" s="192"/>
      <c r="U71" s="192"/>
      <c r="V71" s="192"/>
    </row>
    <row r="72" spans="1:25" ht="15" x14ac:dyDescent="0.25">
      <c r="A72" s="192"/>
      <c r="B72" s="192"/>
      <c r="C72" s="192"/>
      <c r="D72" s="192"/>
      <c r="E72" s="191"/>
      <c r="F72" s="192"/>
      <c r="G72" s="192"/>
      <c r="H72" s="192"/>
      <c r="I72" s="192"/>
      <c r="J72" s="192"/>
      <c r="K72" s="192"/>
      <c r="L72" s="192"/>
      <c r="M72" s="192"/>
      <c r="N72" s="192"/>
      <c r="O72" s="192"/>
      <c r="P72" s="192"/>
      <c r="Q72" s="192"/>
      <c r="R72" s="195"/>
      <c r="S72" s="194"/>
      <c r="T72" s="192"/>
      <c r="U72" s="192"/>
      <c r="V72" s="192"/>
      <c r="W72" s="192"/>
      <c r="X72" s="192"/>
      <c r="Y72" s="192"/>
    </row>
    <row r="73" spans="1:25" ht="15" x14ac:dyDescent="0.25">
      <c r="A73" s="196"/>
      <c r="B73" s="79"/>
      <c r="C73" s="82"/>
      <c r="D73" s="1"/>
      <c r="E73" s="197"/>
      <c r="F73" s="82"/>
      <c r="G73" s="82"/>
      <c r="H73" s="82"/>
      <c r="I73" s="82"/>
      <c r="J73" s="82"/>
      <c r="K73" s="82"/>
      <c r="L73" s="82"/>
      <c r="M73" s="82"/>
      <c r="N73" s="82"/>
      <c r="O73" s="82"/>
      <c r="P73" s="82"/>
      <c r="Q73" s="82"/>
      <c r="R73" s="198"/>
      <c r="S73" s="199"/>
      <c r="T73" s="83"/>
      <c r="U73" s="82"/>
      <c r="V73" s="200"/>
      <c r="W73" s="201"/>
      <c r="X73" s="82"/>
      <c r="Y73" s="82"/>
    </row>
    <row r="74" spans="1:25" ht="15" x14ac:dyDescent="0.25">
      <c r="A74" s="196"/>
      <c r="B74" s="79"/>
      <c r="C74" s="82"/>
      <c r="D74" s="1"/>
      <c r="E74" s="197"/>
      <c r="F74" s="82"/>
      <c r="G74" s="82"/>
      <c r="H74" s="82"/>
      <c r="I74" s="82"/>
      <c r="J74" s="82"/>
      <c r="K74" s="82"/>
      <c r="L74" s="82"/>
      <c r="M74" s="82"/>
      <c r="N74" s="82"/>
      <c r="O74" s="82"/>
      <c r="P74" s="82"/>
      <c r="Q74" s="82"/>
      <c r="R74" s="198"/>
      <c r="S74" s="199"/>
      <c r="T74" s="83"/>
      <c r="U74" s="82"/>
      <c r="V74" s="200"/>
      <c r="W74" s="201"/>
      <c r="X74" s="82"/>
      <c r="Y74" s="82"/>
    </row>
    <row r="75" spans="1:25" ht="15" x14ac:dyDescent="0.25">
      <c r="A75" s="196"/>
      <c r="B75" s="79"/>
      <c r="C75" s="82"/>
      <c r="D75" s="1"/>
      <c r="E75" s="197"/>
      <c r="F75" s="82"/>
      <c r="G75" s="82"/>
      <c r="H75" s="82"/>
      <c r="I75" s="82"/>
      <c r="J75" s="82"/>
      <c r="K75" s="82"/>
      <c r="L75" s="82"/>
      <c r="M75" s="82"/>
      <c r="N75" s="82"/>
      <c r="O75" s="82"/>
      <c r="P75" s="82"/>
      <c r="Q75" s="82"/>
      <c r="R75" s="198"/>
      <c r="S75" s="199"/>
      <c r="T75" s="83"/>
      <c r="U75" s="82"/>
      <c r="V75" s="200"/>
      <c r="W75" s="201"/>
      <c r="X75" s="82"/>
      <c r="Y75" s="82"/>
    </row>
    <row r="76" spans="1:25" x14ac:dyDescent="0.3">
      <c r="A76" s="196"/>
      <c r="B76" s="78"/>
      <c r="C76" s="202" t="s">
        <v>168</v>
      </c>
      <c r="D76" s="3"/>
      <c r="F76" s="78"/>
      <c r="H76" s="78" t="s">
        <v>289</v>
      </c>
      <c r="K76" s="3"/>
      <c r="M76" s="82"/>
      <c r="N76" s="203"/>
      <c r="O76" s="3" t="s">
        <v>170</v>
      </c>
      <c r="Q76" s="3"/>
      <c r="R76" s="143"/>
    </row>
    <row r="77" spans="1:25" x14ac:dyDescent="0.3">
      <c r="A77" s="196"/>
      <c r="B77" s="78"/>
      <c r="C77" s="78" t="s">
        <v>171</v>
      </c>
      <c r="F77" s="78"/>
      <c r="H77" s="78" t="s">
        <v>172</v>
      </c>
      <c r="K77" s="3"/>
      <c r="M77" s="82"/>
      <c r="N77" s="203"/>
      <c r="O77" s="3" t="s">
        <v>173</v>
      </c>
      <c r="Q77" s="3"/>
      <c r="R77" s="143"/>
    </row>
    <row r="78" spans="1:25" ht="15" x14ac:dyDescent="0.25">
      <c r="A78" s="196"/>
      <c r="B78" s="82"/>
      <c r="C78" s="82"/>
      <c r="D78" s="1"/>
      <c r="E78" s="197"/>
      <c r="F78" s="82"/>
      <c r="G78" s="82"/>
      <c r="H78" s="82"/>
      <c r="I78" s="82"/>
      <c r="J78" s="82"/>
      <c r="K78" s="82"/>
      <c r="L78" s="82"/>
      <c r="M78" s="82"/>
      <c r="N78" s="82"/>
      <c r="O78" s="82"/>
      <c r="P78" s="82"/>
      <c r="Q78" s="82"/>
      <c r="R78" s="198"/>
      <c r="S78" s="199"/>
      <c r="T78" s="83"/>
      <c r="U78" s="82"/>
      <c r="V78" s="203"/>
      <c r="W78" s="204"/>
      <c r="X78" s="78"/>
      <c r="Y78" s="78"/>
    </row>
  </sheetData>
  <conditionalFormatting sqref="B13:P34 B35:J51 K35:P63 B52:C52 D52:D53 E52:J63 C53 B54:D54 C55:C63 D55:D67 E64:P68 B65">
    <cfRule type="containsText" dxfId="1" priority="1" operator="containsText" text="NO COBRO">
      <formula>NOT(ISERROR(SEARCH("NO COBRO",B13)))</formula>
    </cfRule>
    <cfRule type="containsText" dxfId="0" priority="2" operator="containsText" text="COBRO">
      <formula>NOT(ISERROR(SEARCH("COBRO",B13)))</formula>
    </cfRule>
  </conditionalFormatting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Total de asignaciones 7º 5189</vt:lpstr>
      <vt:lpstr>Contratados</vt:lpstr>
      <vt:lpstr>Jornal</vt:lpstr>
      <vt:lpstr>'Total de asignaciones 7º 5189'!Títulos_a_imprimir</vt:lpstr>
    </vt:vector>
  </TitlesOfParts>
  <Company>xxxxxxx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*********</dc:creator>
  <cp:lastModifiedBy>Sonia Gamarra</cp:lastModifiedBy>
  <cp:lastPrinted>2021-01-07T12:05:12Z</cp:lastPrinted>
  <dcterms:created xsi:type="dcterms:W3CDTF">2003-03-07T14:03:57Z</dcterms:created>
  <dcterms:modified xsi:type="dcterms:W3CDTF">2026-01-31T00:55:03Z</dcterms:modified>
</cp:coreProperties>
</file>